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1\markvala\_Rekonstrukce – Magistrát Brno, kancelářské prostory Husova 12\odevzdáno 2021_11_01\"/>
    </mc:Choice>
  </mc:AlternateContent>
  <xr:revisionPtr revIDLastSave="0" documentId="8_{50D47B6A-652E-4A58-9328-7AD20656FC31}" xr6:coauthVersionLast="47" xr6:coauthVersionMax="47" xr10:uidLastSave="{00000000-0000-0000-0000-000000000000}"/>
  <bookViews>
    <workbookView xWindow="28680" yWindow="-120" windowWidth="29040" windowHeight="177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a Naklady" sheetId="12" r:id="rId4"/>
    <sheet name="SO 01 1a Pol" sheetId="13" r:id="rId5"/>
    <sheet name="SO 01 2a Pol" sheetId="14" r:id="rId6"/>
    <sheet name="SO 01 4a Pol" sheetId="15" r:id="rId7"/>
  </sheets>
  <externalReferences>
    <externalReference r:id="rId8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1a Naklady'!$1:$7</definedName>
    <definedName name="_xlnm.Print_Titles" localSheetId="4">'SO 01 1a Pol'!$1:$7</definedName>
    <definedName name="_xlnm.Print_Titles" localSheetId="5">'SO 01 2a Pol'!$1:$7</definedName>
    <definedName name="_xlnm.Print_Titles" localSheetId="6">'SO 01 4a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1a Naklady'!$A$1:$X$31</definedName>
    <definedName name="_xlnm.Print_Area" localSheetId="4">'SO 01 1a Pol'!$A$1:$X$276</definedName>
    <definedName name="_xlnm.Print_Area" localSheetId="5">'SO 01 2a Pol'!$A$1:$X$27</definedName>
    <definedName name="_xlnm.Print_Area" localSheetId="6">'SO 01 4a Pol'!$A$1:$X$115</definedName>
    <definedName name="_xlnm.Print_Area" localSheetId="1">Stavba!$A$1:$J$100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9" i="1" l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G46" i="1"/>
  <c r="F46" i="1"/>
  <c r="G45" i="1"/>
  <c r="F45" i="1"/>
  <c r="G44" i="1"/>
  <c r="F44" i="1"/>
  <c r="G43" i="1"/>
  <c r="F43" i="1"/>
  <c r="G41" i="1"/>
  <c r="F41" i="1"/>
  <c r="G40" i="1"/>
  <c r="F40" i="1"/>
  <c r="G39" i="1"/>
  <c r="F39" i="1"/>
  <c r="G114" i="15"/>
  <c r="G9" i="15"/>
  <c r="G8" i="15" s="1"/>
  <c r="I9" i="15"/>
  <c r="I8" i="15" s="1"/>
  <c r="K9" i="15"/>
  <c r="K8" i="15" s="1"/>
  <c r="O9" i="15"/>
  <c r="O8" i="15" s="1"/>
  <c r="Q9" i="15"/>
  <c r="Q8" i="15" s="1"/>
  <c r="V9" i="15"/>
  <c r="V8" i="15" s="1"/>
  <c r="G11" i="15"/>
  <c r="M11" i="15" s="1"/>
  <c r="I11" i="15"/>
  <c r="K11" i="15"/>
  <c r="O11" i="15"/>
  <c r="Q11" i="15"/>
  <c r="V11" i="15"/>
  <c r="G13" i="15"/>
  <c r="I13" i="15"/>
  <c r="K13" i="15"/>
  <c r="M13" i="15"/>
  <c r="O13" i="15"/>
  <c r="Q13" i="15"/>
  <c r="V13" i="15"/>
  <c r="G15" i="15"/>
  <c r="I15" i="15"/>
  <c r="K15" i="15"/>
  <c r="M15" i="15"/>
  <c r="O15" i="15"/>
  <c r="Q15" i="15"/>
  <c r="V15" i="15"/>
  <c r="G17" i="15"/>
  <c r="M17" i="15" s="1"/>
  <c r="I17" i="15"/>
  <c r="K17" i="15"/>
  <c r="O17" i="15"/>
  <c r="Q17" i="15"/>
  <c r="V17" i="15"/>
  <c r="G19" i="15"/>
  <c r="M19" i="15" s="1"/>
  <c r="I19" i="15"/>
  <c r="K19" i="15"/>
  <c r="O19" i="15"/>
  <c r="Q19" i="15"/>
  <c r="V19" i="15"/>
  <c r="G21" i="15"/>
  <c r="I21" i="15"/>
  <c r="K21" i="15"/>
  <c r="M21" i="15"/>
  <c r="O21" i="15"/>
  <c r="Q21" i="15"/>
  <c r="V21" i="15"/>
  <c r="G23" i="15"/>
  <c r="I23" i="15"/>
  <c r="K23" i="15"/>
  <c r="M23" i="15"/>
  <c r="O23" i="15"/>
  <c r="Q23" i="15"/>
  <c r="V23" i="15"/>
  <c r="G25" i="15"/>
  <c r="M25" i="15" s="1"/>
  <c r="I25" i="15"/>
  <c r="K25" i="15"/>
  <c r="O25" i="15"/>
  <c r="Q25" i="15"/>
  <c r="V25" i="15"/>
  <c r="I27" i="15"/>
  <c r="Q27" i="15"/>
  <c r="G28" i="15"/>
  <c r="I28" i="15"/>
  <c r="K28" i="15"/>
  <c r="K27" i="15" s="1"/>
  <c r="M28" i="15"/>
  <c r="M27" i="15" s="1"/>
  <c r="O28" i="15"/>
  <c r="Q28" i="15"/>
  <c r="V28" i="15"/>
  <c r="V27" i="15" s="1"/>
  <c r="G30" i="15"/>
  <c r="G27" i="15" s="1"/>
  <c r="I30" i="15"/>
  <c r="K30" i="15"/>
  <c r="M30" i="15"/>
  <c r="O30" i="15"/>
  <c r="O27" i="15" s="1"/>
  <c r="Q30" i="15"/>
  <c r="V30" i="15"/>
  <c r="G32" i="15"/>
  <c r="G33" i="15"/>
  <c r="M33" i="15" s="1"/>
  <c r="I33" i="15"/>
  <c r="I32" i="15" s="1"/>
  <c r="K33" i="15"/>
  <c r="K32" i="15" s="1"/>
  <c r="O33" i="15"/>
  <c r="Q33" i="15"/>
  <c r="Q32" i="15" s="1"/>
  <c r="V33" i="15"/>
  <c r="V32" i="15" s="1"/>
  <c r="G35" i="15"/>
  <c r="I35" i="15"/>
  <c r="K35" i="15"/>
  <c r="M35" i="15"/>
  <c r="O35" i="15"/>
  <c r="Q35" i="15"/>
  <c r="V35" i="15"/>
  <c r="G37" i="15"/>
  <c r="I37" i="15"/>
  <c r="K37" i="15"/>
  <c r="M37" i="15"/>
  <c r="O37" i="15"/>
  <c r="Q37" i="15"/>
  <c r="V37" i="15"/>
  <c r="G39" i="15"/>
  <c r="M39" i="15" s="1"/>
  <c r="I39" i="15"/>
  <c r="K39" i="15"/>
  <c r="O39" i="15"/>
  <c r="O32" i="15" s="1"/>
  <c r="Q39" i="15"/>
  <c r="V39" i="15"/>
  <c r="G41" i="15"/>
  <c r="M41" i="15" s="1"/>
  <c r="I41" i="15"/>
  <c r="K41" i="15"/>
  <c r="O41" i="15"/>
  <c r="Q41" i="15"/>
  <c r="V41" i="15"/>
  <c r="G43" i="15"/>
  <c r="I43" i="15"/>
  <c r="K43" i="15"/>
  <c r="M43" i="15"/>
  <c r="O43" i="15"/>
  <c r="Q43" i="15"/>
  <c r="V43" i="15"/>
  <c r="G45" i="15"/>
  <c r="I45" i="15"/>
  <c r="K45" i="15"/>
  <c r="M45" i="15"/>
  <c r="O45" i="15"/>
  <c r="Q45" i="15"/>
  <c r="V45" i="15"/>
  <c r="G47" i="15"/>
  <c r="M47" i="15" s="1"/>
  <c r="I47" i="15"/>
  <c r="K47" i="15"/>
  <c r="O47" i="15"/>
  <c r="Q47" i="15"/>
  <c r="V47" i="15"/>
  <c r="G49" i="15"/>
  <c r="M49" i="15" s="1"/>
  <c r="I49" i="15"/>
  <c r="K49" i="15"/>
  <c r="O49" i="15"/>
  <c r="Q49" i="15"/>
  <c r="V49" i="15"/>
  <c r="G51" i="15"/>
  <c r="I51" i="15"/>
  <c r="K51" i="15"/>
  <c r="M51" i="15"/>
  <c r="O51" i="15"/>
  <c r="Q51" i="15"/>
  <c r="V51" i="15"/>
  <c r="G54" i="15"/>
  <c r="G53" i="15" s="1"/>
  <c r="I54" i="15"/>
  <c r="I53" i="15" s="1"/>
  <c r="K54" i="15"/>
  <c r="O54" i="15"/>
  <c r="O53" i="15" s="1"/>
  <c r="Q54" i="15"/>
  <c r="Q53" i="15" s="1"/>
  <c r="V54" i="15"/>
  <c r="G58" i="15"/>
  <c r="M58" i="15" s="1"/>
  <c r="I58" i="15"/>
  <c r="K58" i="15"/>
  <c r="K53" i="15" s="1"/>
  <c r="O58" i="15"/>
  <c r="Q58" i="15"/>
  <c r="V58" i="15"/>
  <c r="V53" i="15" s="1"/>
  <c r="G64" i="15"/>
  <c r="I64" i="15"/>
  <c r="I63" i="15" s="1"/>
  <c r="K64" i="15"/>
  <c r="M64" i="15"/>
  <c r="O64" i="15"/>
  <c r="Q64" i="15"/>
  <c r="Q63" i="15" s="1"/>
  <c r="V64" i="15"/>
  <c r="G67" i="15"/>
  <c r="G63" i="15" s="1"/>
  <c r="I67" i="15"/>
  <c r="K67" i="15"/>
  <c r="O67" i="15"/>
  <c r="O63" i="15" s="1"/>
  <c r="Q67" i="15"/>
  <c r="V67" i="15"/>
  <c r="G70" i="15"/>
  <c r="I70" i="15"/>
  <c r="K70" i="15"/>
  <c r="M70" i="15"/>
  <c r="O70" i="15"/>
  <c r="Q70" i="15"/>
  <c r="V70" i="15"/>
  <c r="G72" i="15"/>
  <c r="M72" i="15" s="1"/>
  <c r="I72" i="15"/>
  <c r="K72" i="15"/>
  <c r="K63" i="15" s="1"/>
  <c r="O72" i="15"/>
  <c r="Q72" i="15"/>
  <c r="V72" i="15"/>
  <c r="V63" i="15" s="1"/>
  <c r="G75" i="15"/>
  <c r="I75" i="15"/>
  <c r="K75" i="15"/>
  <c r="M75" i="15"/>
  <c r="O75" i="15"/>
  <c r="Q75" i="15"/>
  <c r="V75" i="15"/>
  <c r="G78" i="15"/>
  <c r="M78" i="15" s="1"/>
  <c r="I78" i="15"/>
  <c r="K78" i="15"/>
  <c r="O78" i="15"/>
  <c r="Q78" i="15"/>
  <c r="V78" i="15"/>
  <c r="G80" i="15"/>
  <c r="I80" i="15"/>
  <c r="K80" i="15"/>
  <c r="M80" i="15"/>
  <c r="O80" i="15"/>
  <c r="Q80" i="15"/>
  <c r="V80" i="15"/>
  <c r="G82" i="15"/>
  <c r="M82" i="15" s="1"/>
  <c r="I82" i="15"/>
  <c r="K82" i="15"/>
  <c r="O82" i="15"/>
  <c r="Q82" i="15"/>
  <c r="V82" i="15"/>
  <c r="G85" i="15"/>
  <c r="G84" i="15" s="1"/>
  <c r="I85" i="15"/>
  <c r="K85" i="15"/>
  <c r="K84" i="15" s="1"/>
  <c r="O85" i="15"/>
  <c r="O84" i="15" s="1"/>
  <c r="Q85" i="15"/>
  <c r="V85" i="15"/>
  <c r="V84" i="15" s="1"/>
  <c r="G87" i="15"/>
  <c r="I87" i="15"/>
  <c r="I84" i="15" s="1"/>
  <c r="K87" i="15"/>
  <c r="M87" i="15"/>
  <c r="O87" i="15"/>
  <c r="Q87" i="15"/>
  <c r="Q84" i="15" s="1"/>
  <c r="V87" i="15"/>
  <c r="G89" i="15"/>
  <c r="M89" i="15" s="1"/>
  <c r="I89" i="15"/>
  <c r="K89" i="15"/>
  <c r="O89" i="15"/>
  <c r="Q89" i="15"/>
  <c r="V89" i="15"/>
  <c r="I91" i="15"/>
  <c r="Q91" i="15"/>
  <c r="G92" i="15"/>
  <c r="G91" i="15" s="1"/>
  <c r="I92" i="15"/>
  <c r="K92" i="15"/>
  <c r="K91" i="15" s="1"/>
  <c r="O92" i="15"/>
  <c r="O91" i="15" s="1"/>
  <c r="Q92" i="15"/>
  <c r="V92" i="15"/>
  <c r="V91" i="15" s="1"/>
  <c r="G95" i="15"/>
  <c r="M95" i="15" s="1"/>
  <c r="M94" i="15" s="1"/>
  <c r="I95" i="15"/>
  <c r="K95" i="15"/>
  <c r="K94" i="15" s="1"/>
  <c r="O95" i="15"/>
  <c r="O94" i="15" s="1"/>
  <c r="Q95" i="15"/>
  <c r="V95" i="15"/>
  <c r="V94" i="15" s="1"/>
  <c r="G98" i="15"/>
  <c r="I98" i="15"/>
  <c r="K98" i="15"/>
  <c r="M98" i="15"/>
  <c r="O98" i="15"/>
  <c r="Q98" i="15"/>
  <c r="V98" i="15"/>
  <c r="G101" i="15"/>
  <c r="M101" i="15" s="1"/>
  <c r="I101" i="15"/>
  <c r="K101" i="15"/>
  <c r="O101" i="15"/>
  <c r="Q101" i="15"/>
  <c r="V101" i="15"/>
  <c r="G104" i="15"/>
  <c r="I104" i="15"/>
  <c r="I94" i="15" s="1"/>
  <c r="K104" i="15"/>
  <c r="M104" i="15"/>
  <c r="O104" i="15"/>
  <c r="Q104" i="15"/>
  <c r="Q94" i="15" s="1"/>
  <c r="V104" i="15"/>
  <c r="K106" i="15"/>
  <c r="V106" i="15"/>
  <c r="G107" i="15"/>
  <c r="I107" i="15"/>
  <c r="I106" i="15" s="1"/>
  <c r="K107" i="15"/>
  <c r="M107" i="15"/>
  <c r="O107" i="15"/>
  <c r="Q107" i="15"/>
  <c r="Q106" i="15" s="1"/>
  <c r="V107" i="15"/>
  <c r="G109" i="15"/>
  <c r="G106" i="15" s="1"/>
  <c r="I109" i="15"/>
  <c r="K109" i="15"/>
  <c r="O109" i="15"/>
  <c r="O106" i="15" s="1"/>
  <c r="Q109" i="15"/>
  <c r="V109" i="15"/>
  <c r="G111" i="15"/>
  <c r="I111" i="15"/>
  <c r="K111" i="15"/>
  <c r="M111" i="15"/>
  <c r="O111" i="15"/>
  <c r="Q111" i="15"/>
  <c r="V111" i="15"/>
  <c r="AE114" i="15"/>
  <c r="G26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AE26" i="14"/>
  <c r="AF26" i="14"/>
  <c r="G275" i="13"/>
  <c r="BA97" i="13"/>
  <c r="BA39" i="13"/>
  <c r="BA35" i="13"/>
  <c r="BA31" i="13"/>
  <c r="BA20" i="13"/>
  <c r="G9" i="13"/>
  <c r="I9" i="13"/>
  <c r="K9" i="13"/>
  <c r="M9" i="13"/>
  <c r="O9" i="13"/>
  <c r="Q9" i="13"/>
  <c r="V9" i="13"/>
  <c r="G13" i="13"/>
  <c r="G8" i="13" s="1"/>
  <c r="I13" i="13"/>
  <c r="K13" i="13"/>
  <c r="O13" i="13"/>
  <c r="O8" i="13" s="1"/>
  <c r="Q13" i="13"/>
  <c r="V13" i="13"/>
  <c r="G16" i="13"/>
  <c r="M16" i="13" s="1"/>
  <c r="I16" i="13"/>
  <c r="I8" i="13" s="1"/>
  <c r="K16" i="13"/>
  <c r="O16" i="13"/>
  <c r="Q16" i="13"/>
  <c r="Q8" i="13" s="1"/>
  <c r="V16" i="13"/>
  <c r="G23" i="13"/>
  <c r="M23" i="13" s="1"/>
  <c r="I23" i="13"/>
  <c r="K23" i="13"/>
  <c r="K8" i="13" s="1"/>
  <c r="O23" i="13"/>
  <c r="Q23" i="13"/>
  <c r="V23" i="13"/>
  <c r="V8" i="13" s="1"/>
  <c r="G27" i="13"/>
  <c r="G26" i="13" s="1"/>
  <c r="I27" i="13"/>
  <c r="K27" i="13"/>
  <c r="O27" i="13"/>
  <c r="O26" i="13" s="1"/>
  <c r="Q27" i="13"/>
  <c r="V27" i="13"/>
  <c r="G30" i="13"/>
  <c r="M30" i="13" s="1"/>
  <c r="I30" i="13"/>
  <c r="I26" i="13" s="1"/>
  <c r="K30" i="13"/>
  <c r="O30" i="13"/>
  <c r="Q30" i="13"/>
  <c r="Q26" i="13" s="1"/>
  <c r="V30" i="13"/>
  <c r="G34" i="13"/>
  <c r="M34" i="13" s="1"/>
  <c r="I34" i="13"/>
  <c r="K34" i="13"/>
  <c r="K26" i="13" s="1"/>
  <c r="O34" i="13"/>
  <c r="Q34" i="13"/>
  <c r="V34" i="13"/>
  <c r="V26" i="13" s="1"/>
  <c r="G38" i="13"/>
  <c r="I38" i="13"/>
  <c r="K38" i="13"/>
  <c r="M38" i="13"/>
  <c r="O38" i="13"/>
  <c r="Q38" i="13"/>
  <c r="V38" i="13"/>
  <c r="G41" i="13"/>
  <c r="M41" i="13" s="1"/>
  <c r="I41" i="13"/>
  <c r="K41" i="13"/>
  <c r="O41" i="13"/>
  <c r="Q41" i="13"/>
  <c r="V41" i="13"/>
  <c r="G45" i="13"/>
  <c r="M45" i="13" s="1"/>
  <c r="I45" i="13"/>
  <c r="K45" i="13"/>
  <c r="O45" i="13"/>
  <c r="Q45" i="13"/>
  <c r="V45" i="13"/>
  <c r="K49" i="13"/>
  <c r="V49" i="13"/>
  <c r="G50" i="13"/>
  <c r="I50" i="13"/>
  <c r="K50" i="13"/>
  <c r="M50" i="13"/>
  <c r="O50" i="13"/>
  <c r="Q50" i="13"/>
  <c r="V50" i="13"/>
  <c r="G57" i="13"/>
  <c r="G49" i="13" s="1"/>
  <c r="I57" i="13"/>
  <c r="K57" i="13"/>
  <c r="O57" i="13"/>
  <c r="O49" i="13" s="1"/>
  <c r="Q57" i="13"/>
  <c r="V57" i="13"/>
  <c r="G61" i="13"/>
  <c r="M61" i="13" s="1"/>
  <c r="I61" i="13"/>
  <c r="I49" i="13" s="1"/>
  <c r="K61" i="13"/>
  <c r="O61" i="13"/>
  <c r="Q61" i="13"/>
  <c r="Q49" i="13" s="1"/>
  <c r="V61" i="13"/>
  <c r="I71" i="13"/>
  <c r="K71" i="13"/>
  <c r="Q71" i="13"/>
  <c r="V71" i="13"/>
  <c r="G72" i="13"/>
  <c r="I72" i="13"/>
  <c r="K72" i="13"/>
  <c r="M72" i="13"/>
  <c r="O72" i="13"/>
  <c r="Q72" i="13"/>
  <c r="V72" i="13"/>
  <c r="G75" i="13"/>
  <c r="G71" i="13" s="1"/>
  <c r="I75" i="13"/>
  <c r="K75" i="13"/>
  <c r="O75" i="13"/>
  <c r="O71" i="13" s="1"/>
  <c r="Q75" i="13"/>
  <c r="V75" i="13"/>
  <c r="G81" i="13"/>
  <c r="I81" i="13"/>
  <c r="O81" i="13"/>
  <c r="Q81" i="13"/>
  <c r="G82" i="13"/>
  <c r="M82" i="13" s="1"/>
  <c r="M81" i="13" s="1"/>
  <c r="I82" i="13"/>
  <c r="K82" i="13"/>
  <c r="K81" i="13" s="1"/>
  <c r="O82" i="13"/>
  <c r="Q82" i="13"/>
  <c r="V82" i="13"/>
  <c r="V81" i="13" s="1"/>
  <c r="K87" i="13"/>
  <c r="V87" i="13"/>
  <c r="G88" i="13"/>
  <c r="G87" i="13" s="1"/>
  <c r="I88" i="13"/>
  <c r="K88" i="13"/>
  <c r="O88" i="13"/>
  <c r="O87" i="13" s="1"/>
  <c r="Q88" i="13"/>
  <c r="V88" i="13"/>
  <c r="G93" i="13"/>
  <c r="M93" i="13" s="1"/>
  <c r="I93" i="13"/>
  <c r="I87" i="13" s="1"/>
  <c r="K93" i="13"/>
  <c r="O93" i="13"/>
  <c r="Q93" i="13"/>
  <c r="Q87" i="13" s="1"/>
  <c r="V93" i="13"/>
  <c r="G96" i="13"/>
  <c r="I96" i="13"/>
  <c r="K96" i="13"/>
  <c r="M96" i="13"/>
  <c r="O96" i="13"/>
  <c r="Q96" i="13"/>
  <c r="V96" i="13"/>
  <c r="G100" i="13"/>
  <c r="G95" i="13" s="1"/>
  <c r="I100" i="13"/>
  <c r="K100" i="13"/>
  <c r="O100" i="13"/>
  <c r="O95" i="13" s="1"/>
  <c r="Q100" i="13"/>
  <c r="V100" i="13"/>
  <c r="G103" i="13"/>
  <c r="M103" i="13" s="1"/>
  <c r="I103" i="13"/>
  <c r="I95" i="13" s="1"/>
  <c r="K103" i="13"/>
  <c r="O103" i="13"/>
  <c r="Q103" i="13"/>
  <c r="Q95" i="13" s="1"/>
  <c r="V103" i="13"/>
  <c r="G106" i="13"/>
  <c r="M106" i="13" s="1"/>
  <c r="I106" i="13"/>
  <c r="K106" i="13"/>
  <c r="K95" i="13" s="1"/>
  <c r="O106" i="13"/>
  <c r="Q106" i="13"/>
  <c r="V106" i="13"/>
  <c r="V95" i="13" s="1"/>
  <c r="G108" i="13"/>
  <c r="I108" i="13"/>
  <c r="K108" i="13"/>
  <c r="M108" i="13"/>
  <c r="O108" i="13"/>
  <c r="Q108" i="13"/>
  <c r="V108" i="13"/>
  <c r="G113" i="13"/>
  <c r="M113" i="13" s="1"/>
  <c r="I113" i="13"/>
  <c r="K113" i="13"/>
  <c r="O113" i="13"/>
  <c r="Q113" i="13"/>
  <c r="V113" i="13"/>
  <c r="G117" i="13"/>
  <c r="M117" i="13" s="1"/>
  <c r="I117" i="13"/>
  <c r="K117" i="13"/>
  <c r="O117" i="13"/>
  <c r="Q117" i="13"/>
  <c r="V117" i="13"/>
  <c r="G120" i="13"/>
  <c r="M120" i="13" s="1"/>
  <c r="I120" i="13"/>
  <c r="K120" i="13"/>
  <c r="O120" i="13"/>
  <c r="Q120" i="13"/>
  <c r="V120" i="13"/>
  <c r="G124" i="13"/>
  <c r="I124" i="13"/>
  <c r="K124" i="13"/>
  <c r="M124" i="13"/>
  <c r="O124" i="13"/>
  <c r="Q124" i="13"/>
  <c r="V124" i="13"/>
  <c r="G128" i="13"/>
  <c r="K128" i="13"/>
  <c r="O128" i="13"/>
  <c r="V128" i="13"/>
  <c r="G129" i="13"/>
  <c r="M129" i="13" s="1"/>
  <c r="M128" i="13" s="1"/>
  <c r="I129" i="13"/>
  <c r="I128" i="13" s="1"/>
  <c r="K129" i="13"/>
  <c r="O129" i="13"/>
  <c r="Q129" i="13"/>
  <c r="Q128" i="13" s="1"/>
  <c r="V129" i="13"/>
  <c r="K134" i="13"/>
  <c r="V134" i="13"/>
  <c r="G135" i="13"/>
  <c r="I135" i="13"/>
  <c r="K135" i="13"/>
  <c r="M135" i="13"/>
  <c r="O135" i="13"/>
  <c r="Q135" i="13"/>
  <c r="V135" i="13"/>
  <c r="G139" i="13"/>
  <c r="M139" i="13" s="1"/>
  <c r="I139" i="13"/>
  <c r="K139" i="13"/>
  <c r="O139" i="13"/>
  <c r="O134" i="13" s="1"/>
  <c r="Q139" i="13"/>
  <c r="V139" i="13"/>
  <c r="G145" i="13"/>
  <c r="M145" i="13" s="1"/>
  <c r="I145" i="13"/>
  <c r="I134" i="13" s="1"/>
  <c r="K145" i="13"/>
  <c r="O145" i="13"/>
  <c r="Q145" i="13"/>
  <c r="Q134" i="13" s="1"/>
  <c r="V145" i="13"/>
  <c r="I151" i="13"/>
  <c r="K151" i="13"/>
  <c r="Q151" i="13"/>
  <c r="V151" i="13"/>
  <c r="G152" i="13"/>
  <c r="I152" i="13"/>
  <c r="K152" i="13"/>
  <c r="M152" i="13"/>
  <c r="O152" i="13"/>
  <c r="Q152" i="13"/>
  <c r="V152" i="13"/>
  <c r="G155" i="13"/>
  <c r="G151" i="13" s="1"/>
  <c r="I155" i="13"/>
  <c r="K155" i="13"/>
  <c r="O155" i="13"/>
  <c r="O151" i="13" s="1"/>
  <c r="Q155" i="13"/>
  <c r="V155" i="13"/>
  <c r="G161" i="13"/>
  <c r="I161" i="13"/>
  <c r="O161" i="13"/>
  <c r="Q161" i="13"/>
  <c r="G162" i="13"/>
  <c r="M162" i="13" s="1"/>
  <c r="M161" i="13" s="1"/>
  <c r="I162" i="13"/>
  <c r="K162" i="13"/>
  <c r="K161" i="13" s="1"/>
  <c r="O162" i="13"/>
  <c r="Q162" i="13"/>
  <c r="V162" i="13"/>
  <c r="V161" i="13" s="1"/>
  <c r="G169" i="13"/>
  <c r="G168" i="13" s="1"/>
  <c r="I169" i="13"/>
  <c r="K169" i="13"/>
  <c r="O169" i="13"/>
  <c r="O168" i="13" s="1"/>
  <c r="Q169" i="13"/>
  <c r="V169" i="13"/>
  <c r="G176" i="13"/>
  <c r="M176" i="13" s="1"/>
  <c r="I176" i="13"/>
  <c r="I168" i="13" s="1"/>
  <c r="K176" i="13"/>
  <c r="O176" i="13"/>
  <c r="Q176" i="13"/>
  <c r="Q168" i="13" s="1"/>
  <c r="V176" i="13"/>
  <c r="G179" i="13"/>
  <c r="M179" i="13" s="1"/>
  <c r="I179" i="13"/>
  <c r="K179" i="13"/>
  <c r="K168" i="13" s="1"/>
  <c r="O179" i="13"/>
  <c r="Q179" i="13"/>
  <c r="V179" i="13"/>
  <c r="V168" i="13" s="1"/>
  <c r="G190" i="13"/>
  <c r="I190" i="13"/>
  <c r="K190" i="13"/>
  <c r="M190" i="13"/>
  <c r="O190" i="13"/>
  <c r="Q190" i="13"/>
  <c r="V190" i="13"/>
  <c r="G197" i="13"/>
  <c r="M197" i="13" s="1"/>
  <c r="I197" i="13"/>
  <c r="K197" i="13"/>
  <c r="O197" i="13"/>
  <c r="Q197" i="13"/>
  <c r="V197" i="13"/>
  <c r="G200" i="13"/>
  <c r="M200" i="13" s="1"/>
  <c r="I200" i="13"/>
  <c r="K200" i="13"/>
  <c r="O200" i="13"/>
  <c r="Q200" i="13"/>
  <c r="V200" i="13"/>
  <c r="G202" i="13"/>
  <c r="M202" i="13" s="1"/>
  <c r="I202" i="13"/>
  <c r="K202" i="13"/>
  <c r="O202" i="13"/>
  <c r="Q202" i="13"/>
  <c r="V202" i="13"/>
  <c r="G205" i="13"/>
  <c r="I205" i="13"/>
  <c r="K205" i="13"/>
  <c r="M205" i="13"/>
  <c r="O205" i="13"/>
  <c r="Q205" i="13"/>
  <c r="V205" i="13"/>
  <c r="G207" i="13"/>
  <c r="M207" i="13" s="1"/>
  <c r="I207" i="13"/>
  <c r="K207" i="13"/>
  <c r="O207" i="13"/>
  <c r="Q207" i="13"/>
  <c r="V207" i="13"/>
  <c r="G210" i="13"/>
  <c r="M210" i="13" s="1"/>
  <c r="I210" i="13"/>
  <c r="K210" i="13"/>
  <c r="O210" i="13"/>
  <c r="Q210" i="13"/>
  <c r="V210" i="13"/>
  <c r="G213" i="13"/>
  <c r="M213" i="13" s="1"/>
  <c r="I213" i="13"/>
  <c r="K213" i="13"/>
  <c r="O213" i="13"/>
  <c r="Q213" i="13"/>
  <c r="V213" i="13"/>
  <c r="G219" i="13"/>
  <c r="G218" i="13" s="1"/>
  <c r="I219" i="13"/>
  <c r="K219" i="13"/>
  <c r="O219" i="13"/>
  <c r="O218" i="13" s="1"/>
  <c r="Q219" i="13"/>
  <c r="V219" i="13"/>
  <c r="G224" i="13"/>
  <c r="M224" i="13" s="1"/>
  <c r="I224" i="13"/>
  <c r="I218" i="13" s="1"/>
  <c r="K224" i="13"/>
  <c r="O224" i="13"/>
  <c r="Q224" i="13"/>
  <c r="Q218" i="13" s="1"/>
  <c r="V224" i="13"/>
  <c r="G226" i="13"/>
  <c r="M226" i="13" s="1"/>
  <c r="I226" i="13"/>
  <c r="K226" i="13"/>
  <c r="K218" i="13" s="1"/>
  <c r="O226" i="13"/>
  <c r="Q226" i="13"/>
  <c r="V226" i="13"/>
  <c r="V218" i="13" s="1"/>
  <c r="G235" i="13"/>
  <c r="G234" i="13" s="1"/>
  <c r="I235" i="13"/>
  <c r="K235" i="13"/>
  <c r="O235" i="13"/>
  <c r="O234" i="13" s="1"/>
  <c r="Q235" i="13"/>
  <c r="V235" i="13"/>
  <c r="G238" i="13"/>
  <c r="M238" i="13" s="1"/>
  <c r="I238" i="13"/>
  <c r="I234" i="13" s="1"/>
  <c r="K238" i="13"/>
  <c r="O238" i="13"/>
  <c r="Q238" i="13"/>
  <c r="Q234" i="13" s="1"/>
  <c r="V238" i="13"/>
  <c r="G241" i="13"/>
  <c r="M241" i="13" s="1"/>
  <c r="I241" i="13"/>
  <c r="K241" i="13"/>
  <c r="K234" i="13" s="1"/>
  <c r="O241" i="13"/>
  <c r="Q241" i="13"/>
  <c r="V241" i="13"/>
  <c r="V234" i="13" s="1"/>
  <c r="G244" i="13"/>
  <c r="I244" i="13"/>
  <c r="K244" i="13"/>
  <c r="M244" i="13"/>
  <c r="O244" i="13"/>
  <c r="Q244" i="13"/>
  <c r="V244" i="13"/>
  <c r="G246" i="13"/>
  <c r="M246" i="13" s="1"/>
  <c r="I246" i="13"/>
  <c r="K246" i="13"/>
  <c r="O246" i="13"/>
  <c r="Q246" i="13"/>
  <c r="V246" i="13"/>
  <c r="G249" i="13"/>
  <c r="M249" i="13" s="1"/>
  <c r="I249" i="13"/>
  <c r="K249" i="13"/>
  <c r="O249" i="13"/>
  <c r="Q249" i="13"/>
  <c r="V249" i="13"/>
  <c r="G253" i="13"/>
  <c r="M253" i="13" s="1"/>
  <c r="I253" i="13"/>
  <c r="K253" i="13"/>
  <c r="O253" i="13"/>
  <c r="Q253" i="13"/>
  <c r="V253" i="13"/>
  <c r="G257" i="13"/>
  <c r="I257" i="13"/>
  <c r="K257" i="13"/>
  <c r="M257" i="13"/>
  <c r="O257" i="13"/>
  <c r="Q257" i="13"/>
  <c r="V257" i="13"/>
  <c r="G262" i="13"/>
  <c r="M262" i="13" s="1"/>
  <c r="I262" i="13"/>
  <c r="K262" i="13"/>
  <c r="O262" i="13"/>
  <c r="Q262" i="13"/>
  <c r="V262" i="13"/>
  <c r="G266" i="13"/>
  <c r="M266" i="13" s="1"/>
  <c r="I266" i="13"/>
  <c r="K266" i="13"/>
  <c r="O266" i="13"/>
  <c r="Q266" i="13"/>
  <c r="V266" i="13"/>
  <c r="G270" i="13"/>
  <c r="M270" i="13" s="1"/>
  <c r="I270" i="13"/>
  <c r="K270" i="13"/>
  <c r="O270" i="13"/>
  <c r="Q270" i="13"/>
  <c r="V270" i="13"/>
  <c r="AE275" i="13"/>
  <c r="G30" i="12"/>
  <c r="BA28" i="12"/>
  <c r="BA27" i="12"/>
  <c r="BA25" i="12"/>
  <c r="BA23" i="12"/>
  <c r="BA16" i="12"/>
  <c r="BA14" i="12"/>
  <c r="BA12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K19" i="12" s="1"/>
  <c r="M20" i="12"/>
  <c r="M19" i="12" s="1"/>
  <c r="O20" i="12"/>
  <c r="Q20" i="12"/>
  <c r="V20" i="12"/>
  <c r="V19" i="12" s="1"/>
  <c r="G22" i="12"/>
  <c r="G19" i="12" s="1"/>
  <c r="I22" i="12"/>
  <c r="K22" i="12"/>
  <c r="M22" i="12"/>
  <c r="O22" i="12"/>
  <c r="O19" i="12" s="1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I19" i="12" s="1"/>
  <c r="K26" i="12"/>
  <c r="O26" i="12"/>
  <c r="Q26" i="12"/>
  <c r="Q19" i="12" s="1"/>
  <c r="V26" i="12"/>
  <c r="AE30" i="12"/>
  <c r="I20" i="1"/>
  <c r="I19" i="1"/>
  <c r="I18" i="1"/>
  <c r="I17" i="1"/>
  <c r="I16" i="1"/>
  <c r="I100" i="1"/>
  <c r="J98" i="1" s="1"/>
  <c r="AZ68" i="1"/>
  <c r="AZ67" i="1"/>
  <c r="AZ66" i="1"/>
  <c r="AZ65" i="1"/>
  <c r="AZ64" i="1"/>
  <c r="AZ63" i="1"/>
  <c r="AZ62" i="1"/>
  <c r="AZ61" i="1"/>
  <c r="AZ60" i="1"/>
  <c r="AZ58" i="1"/>
  <c r="AZ57" i="1"/>
  <c r="AZ56" i="1"/>
  <c r="AZ55" i="1"/>
  <c r="AZ54" i="1"/>
  <c r="AZ53" i="1"/>
  <c r="AZ52" i="1"/>
  <c r="AZ51" i="1"/>
  <c r="AZ50" i="1"/>
  <c r="F47" i="1"/>
  <c r="G47" i="1"/>
  <c r="G25" i="1" s="1"/>
  <c r="A25" i="1" s="1"/>
  <c r="A26" i="1" s="1"/>
  <c r="G26" i="1" s="1"/>
  <c r="H47" i="1"/>
  <c r="H46" i="1"/>
  <c r="I46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I39" i="1" s="1"/>
  <c r="I47" i="1" s="1"/>
  <c r="J28" i="1"/>
  <c r="J26" i="1"/>
  <c r="G38" i="1"/>
  <c r="F38" i="1"/>
  <c r="J23" i="1"/>
  <c r="J24" i="1"/>
  <c r="J25" i="1"/>
  <c r="J27" i="1"/>
  <c r="E24" i="1"/>
  <c r="E26" i="1"/>
  <c r="J81" i="1" l="1"/>
  <c r="J97" i="1"/>
  <c r="J91" i="1"/>
  <c r="J75" i="1"/>
  <c r="J89" i="1"/>
  <c r="J83" i="1"/>
  <c r="J99" i="1"/>
  <c r="J79" i="1"/>
  <c r="J87" i="1"/>
  <c r="J95" i="1"/>
  <c r="J77" i="1"/>
  <c r="J85" i="1"/>
  <c r="J93" i="1"/>
  <c r="J74" i="1"/>
  <c r="J76" i="1"/>
  <c r="J78" i="1"/>
  <c r="J80" i="1"/>
  <c r="J82" i="1"/>
  <c r="J84" i="1"/>
  <c r="J86" i="1"/>
  <c r="J88" i="1"/>
  <c r="J90" i="1"/>
  <c r="J92" i="1"/>
  <c r="J94" i="1"/>
  <c r="J96" i="1"/>
  <c r="I21" i="1"/>
  <c r="G28" i="1"/>
  <c r="G23" i="1"/>
  <c r="M32" i="15"/>
  <c r="M63" i="15"/>
  <c r="AF114" i="15"/>
  <c r="M109" i="15"/>
  <c r="M106" i="15" s="1"/>
  <c r="G94" i="15"/>
  <c r="M92" i="15"/>
  <c r="M91" i="15" s="1"/>
  <c r="M85" i="15"/>
  <c r="M84" i="15" s="1"/>
  <c r="M67" i="15"/>
  <c r="M54" i="15"/>
  <c r="M53" i="15" s="1"/>
  <c r="M9" i="15"/>
  <c r="M8" i="15" s="1"/>
  <c r="M12" i="14"/>
  <c r="M8" i="14" s="1"/>
  <c r="M134" i="13"/>
  <c r="M95" i="13"/>
  <c r="M219" i="13"/>
  <c r="M218" i="13" s="1"/>
  <c r="M155" i="13"/>
  <c r="M151" i="13" s="1"/>
  <c r="M100" i="13"/>
  <c r="M88" i="13"/>
  <c r="M87" i="13" s="1"/>
  <c r="M75" i="13"/>
  <c r="M71" i="13" s="1"/>
  <c r="M57" i="13"/>
  <c r="M49" i="13" s="1"/>
  <c r="M27" i="13"/>
  <c r="M26" i="13" s="1"/>
  <c r="M13" i="13"/>
  <c r="M8" i="13" s="1"/>
  <c r="AF275" i="13"/>
  <c r="G134" i="13"/>
  <c r="M235" i="13"/>
  <c r="M234" i="13" s="1"/>
  <c r="M169" i="13"/>
  <c r="M168" i="13" s="1"/>
  <c r="AF30" i="12"/>
  <c r="M9" i="12"/>
  <c r="M8" i="12" s="1"/>
  <c r="J46" i="1"/>
  <c r="J40" i="1"/>
  <c r="J43" i="1"/>
  <c r="J41" i="1"/>
  <c r="J44" i="1"/>
  <c r="J45" i="1"/>
  <c r="J39" i="1"/>
  <c r="J47" i="1" s="1"/>
  <c r="J100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8762976-1F5F-40CD-A038-C65B4B7EF9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AB9989-2001-42BC-A446-6C6F5F4C5D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4343CB25-5534-479E-8B8E-110739DC6F3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3A211EF-E16B-429E-BF81-E0764950DD5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F7ADF2A1-8423-4D1B-9AE5-FD1A537B643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3284AC-7110-4228-9B76-F2C15CB17F8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E3D9E957-2FA3-4502-A28D-4CA5FA5FB4A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4F6D34-1DCC-4277-9A5A-08F82675FD2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<sst xmlns="http://schemas.openxmlformats.org/spreadsheetml/2006/main" count="1906" uniqueCount="604">
  <si>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</si>
  <si>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</si>
  <si>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</si>
  <si>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</si>
  <si>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</si>
  <si>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</si>
  <si>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</si>
  <si>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</si>
  <si>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</si>
  <si>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</si>
  <si>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</si>
  <si>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</si>
  <si>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</si>
  <si>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</si>
  <si>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</si>
  <si>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</si>
  <si>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</si>
  <si>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</si>
  <si>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</si>
  <si>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</si>
  <si>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</si>
  <si>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</si>
  <si>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</si>
  <si>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</si>
  <si>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</si>
  <si>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</si>
  <si>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</si>
  <si>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</si>
  <si>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</si>
  <si>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</si>
  <si>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</si>
  <si>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</si>
  <si>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</si>
  <si>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</si>
  <si>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</si>
  <si>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</si>
  <si>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</si>
  <si>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</si>
  <si>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</si>
  <si>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</si>
  <si>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</si>
  <si>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</si>
  <si>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</si>
  <si>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2021_1006</t>
  </si>
  <si>
    <t>Rekonstrukce - Magistrát Brno, kancelářské prostory, Husova 12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</si>
  <si>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</si>
  <si>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</si>
  <si>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</si>
  <si>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</si>
  <si>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</si>
  <si>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</si>
  <si>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</si>
  <si>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Ostatní a vedlejší náklady</t>
  </si>
  <si>
    <t>1a</t>
  </si>
  <si>
    <t>Stavební objekt</t>
  </si>
  <si>
    <t>SO 01</t>
  </si>
  <si>
    <t>Kancelářské prostory</t>
  </si>
  <si>
    <t>Stavební část - 1NP</t>
  </si>
  <si>
    <t>2a</t>
  </si>
  <si>
    <t>Ústřední vytápění - 1NP</t>
  </si>
  <si>
    <t>4a</t>
  </si>
  <si>
    <t>Elektroinstalace - 1NP</t>
  </si>
  <si>
    <t>Celkem za stavbu</t>
  </si>
  <si>
    <t>CZK</t>
  </si>
  <si>
    <t>#POPR</t>
  </si>
  <si>
    <t>Popis rozpočtu: 1a - Stavební část - 1NP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</si>
  <si>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</si>
  <si>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</si>
  <si>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</si>
  <si>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</si>
  <si>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</si>
  <si>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</si>
  <si>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</si>
  <si>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se zákonem č. 134/2016 Sb. a příslušných paragrafů</t>
  </si>
  <si>
    <t>použít i jiných kvalitativně a technicky obdobných, případně kvalitnějších řešení.</t>
  </si>
  <si>
    <t>Popis rozpočtu: 1a - Ostatní a vedlejší náklady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</si>
  <si>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</si>
  <si>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</si>
  <si>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</si>
  <si>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</si>
  <si>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</si>
  <si>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</si>
  <si>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</si>
  <si>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</si>
  <si>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</si>
  <si>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</si>
  <si>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</si>
  <si>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</si>
  <si>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</si>
  <si>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</si>
  <si>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</si>
  <si>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</si>
  <si>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</si>
  <si>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</si>
  <si>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720_1</t>
  </si>
  <si>
    <t>Otopné tělesa a rozvody vytápění</t>
  </si>
  <si>
    <t>766</t>
  </si>
  <si>
    <t>Konstrukce truhlářské</t>
  </si>
  <si>
    <t>767</t>
  </si>
  <si>
    <t>Konstrukce zámečnické</t>
  </si>
  <si>
    <t>769</t>
  </si>
  <si>
    <t>Otvorové prvky z plastu</t>
  </si>
  <si>
    <t>776</t>
  </si>
  <si>
    <t>Podlahy povlakové</t>
  </si>
  <si>
    <t>784</t>
  </si>
  <si>
    <t>Malby</t>
  </si>
  <si>
    <t>M21_1</t>
  </si>
  <si>
    <t>Elektromontáže - Demontáže</t>
  </si>
  <si>
    <t>M21_2</t>
  </si>
  <si>
    <t>Elektroinstalační úložný materiál</t>
  </si>
  <si>
    <t>M21_3</t>
  </si>
  <si>
    <t>Kabely a vodiče</t>
  </si>
  <si>
    <t>M21_4</t>
  </si>
  <si>
    <t>Rozváděče</t>
  </si>
  <si>
    <t>M21_5</t>
  </si>
  <si>
    <t>Elektroinstalační materiál</t>
  </si>
  <si>
    <t>M21_6</t>
  </si>
  <si>
    <t>Svítidla</t>
  </si>
  <si>
    <t>M21_7</t>
  </si>
  <si>
    <t>Požární zabezpečení stavby</t>
  </si>
  <si>
    <t>M21_8</t>
  </si>
  <si>
    <t>Zednické výpomoci</t>
  </si>
  <si>
    <t>M21_9</t>
  </si>
  <si>
    <t>Hodinové zúčtovací sazby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</si>
  <si>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</si>
  <si>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</si>
  <si>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</si>
  <si>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</si>
  <si>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</si>
  <si>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</si>
  <si>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</si>
  <si>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</si>
  <si>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</si>
  <si>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</si>
  <si>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</si>
  <si>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</si>
  <si>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</si>
  <si>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</si>
  <si>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</si>
  <si>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</si>
  <si>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</si>
  <si>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</si>
  <si>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</si>
  <si>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</si>
  <si>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</si>
  <si>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</si>
  <si>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</si>
  <si>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</si>
  <si>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</si>
  <si>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</si>
  <si>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</si>
  <si>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</si>
  <si>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</si>
  <si>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</si>
  <si>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</si>
  <si>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</si>
  <si>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</si>
  <si>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</si>
  <si>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</si>
  <si>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</si>
  <si>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</si>
  <si>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</si>
  <si>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21/ II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</si>
  <si>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</si>
  <si>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</si>
  <si>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</si>
  <si>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</si>
  <si>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</si>
  <si>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</si>
  <si>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</si>
  <si>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</si>
  <si>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</si>
  <si>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</si>
  <si>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</si>
  <si>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</si>
  <si>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</si>
  <si>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</si>
  <si>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</si>
  <si>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</si>
  <si>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</si>
  <si>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</si>
  <si>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</si>
  <si>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</si>
  <si>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</si>
  <si>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</si>
  <si>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</si>
  <si>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</si>
  <si>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</si>
  <si>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</si>
  <si>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</si>
  <si>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</si>
  <si>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</si>
  <si>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</si>
  <si>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SUM</t>
  </si>
  <si>
    <t>END</t>
  </si>
  <si>
    <t>Položkový soupis prací a dodávek</t>
  </si>
  <si>
    <t>317314130R00</t>
  </si>
  <si>
    <t>Podbetonování zhlaví nosníků zdivo šířky 300 mm</t>
  </si>
  <si>
    <t>kus</t>
  </si>
  <si>
    <t>801-4</t>
  </si>
  <si>
    <t>Práce</t>
  </si>
  <si>
    <t>POL1_</t>
  </si>
  <si>
    <t>betonem C 16/20. Tloušťka lože 50 mm, délka 200 mm.</t>
  </si>
  <si>
    <t>SPI</t>
  </si>
  <si>
    <t xml:space="preserve">viz. výkres stropní deska - nový stav : </t>
  </si>
  <si>
    <t>VV</t>
  </si>
  <si>
    <t>1NP : 4,000*2</t>
  </si>
  <si>
    <t>342090112R00</t>
  </si>
  <si>
    <t>Úpravy, doplňkové práce a příplatky pro sádrokartonové a sádrovláknité příčky Úprava nosné konstrukce a opláštění SDK příčky pro zřízení otvoru pro dveře jednokřídlé, při hmotnosti jednoho křídla do 25 kg, v SDK příčce z R-CW a R-UW profilů š. 50 mm, 2 x opláštěné</t>
  </si>
  <si>
    <t>801-1</t>
  </si>
  <si>
    <t>RTS 21/ I</t>
  </si>
  <si>
    <t xml:space="preserve">viz. výkres půdorys 1NP - nový stav : </t>
  </si>
  <si>
    <t>1,000</t>
  </si>
  <si>
    <t>347016132R01</t>
  </si>
  <si>
    <t>D+M předstěna SDK, 1x ocelová kce CW 100, tloušťka stěny 250 mm, tl. desky 2x12,5mm, protipožární</t>
  </si>
  <si>
    <t>m2</t>
  </si>
  <si>
    <t>Vlastní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</si>
  <si>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</si>
  <si>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</si>
  <si>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</si>
  <si>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viz. výkres půdorys 1NP nový stav : </t>
  </si>
  <si>
    <t>105a : (5,900+0,150+1,950)*4,100</t>
  </si>
  <si>
    <t>34R002</t>
  </si>
  <si>
    <t>D+M příčka SDK tl.150 mm, ocel.kce, 2x opláštěná, desky akustické tl. 2x 12,5 mm, tloušťka izolace 100 mm</t>
  </si>
  <si>
    <t>105a : 5,750*4,100</t>
  </si>
  <si>
    <t>411322424R00</t>
  </si>
  <si>
    <t>Beton stropů železový stropů trámových (žebrových),  kazetových, nebo vložkových z tvárnic, nebo z hraněných či zaoblených vln zabudovaného plechového bednění, železový (bez výztuže) třídy C 25/30</t>
  </si>
  <si>
    <t>m3</t>
  </si>
  <si>
    <t>D1 : 2,300*3,100*0,100</t>
  </si>
  <si>
    <t>411354264R00</t>
  </si>
  <si>
    <t>Bednění stropů zabudované (ztracené) z ocelových trapézových plechů pozinkovaných, vlna 80 mm, tloušťky 1,5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</si>
  <si>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</si>
  <si>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D1 : 2,300*3,100</t>
  </si>
  <si>
    <t>411354271R00</t>
  </si>
  <si>
    <t>Bednění stropů zabudované (ztracené) z ocelových trapézových plechů příplatky příplatek za lože z malty pro uložení ocelových plechů</t>
  </si>
  <si>
    <t>D1 : 3,100*0,300*2</t>
  </si>
  <si>
    <t>411361821R00</t>
  </si>
  <si>
    <t>Výztuž stropů z betonářské oceli 10 505(R)</t>
  </si>
  <si>
    <t>t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</si>
  <si>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</si>
  <si>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Odkaz na mn. položky pořadí 5 : 0,71300*0,01</t>
  </si>
  <si>
    <t>413941123R00</t>
  </si>
  <si>
    <t>Osazení ocelových válcovaných nosníků ve stropech bez materiálu, výšky přes 120 do 220 mm</t>
  </si>
  <si>
    <t>I , IE, U , UE nebo L</t>
  </si>
  <si>
    <t>D1 : 131,560/1000</t>
  </si>
  <si>
    <t>13380525R</t>
  </si>
  <si>
    <t>tyč ocelová profilová válcovaná za tepla S235 (11375); průřez I; výška 140 mm</t>
  </si>
  <si>
    <t>SPCM</t>
  </si>
  <si>
    <t>Specifikace</t>
  </si>
  <si>
    <t>POL3_</t>
  </si>
  <si>
    <t>Koeficient : 0,10</t>
  </si>
  <si>
    <t>611474611R00</t>
  </si>
  <si>
    <t>Omítka vnitřní stropů ze suché směsi dvouvrstvá, vápenný štuk, ruční zpracování, na pálené cihly a tvarovky</t>
  </si>
  <si>
    <t>kompletní souvrství</t>
  </si>
  <si>
    <t>včetně pomocného lešení</t>
  </si>
  <si>
    <t xml:space="preserve">viz. půdorys 1NP - nový stav : </t>
  </si>
  <si>
    <t>105 : 13,800</t>
  </si>
  <si>
    <t>105a : 33,900</t>
  </si>
  <si>
    <t>105b : 11,200</t>
  </si>
  <si>
    <t>612403390R00</t>
  </si>
  <si>
    <t>Hrubá výplň rýh ve stěnách, jakoukoliv maltou maltou ze suchých směsí_x000D_
 200 x 100 mm</t>
  </si>
  <si>
    <t>m</t>
  </si>
  <si>
    <t>jakékoliv šířky rýhy,</t>
  </si>
  <si>
    <t>3,100*2</t>
  </si>
  <si>
    <t>612421331RT2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</si>
  <si>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</si>
  <si>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</si>
  <si>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 xml:space="preserve">viz.výkres  půdorys 1NP nový stav : </t>
  </si>
  <si>
    <t>105 : (5,900+2,350)*2*4,100</t>
  </si>
  <si>
    <t>-0,800*1,970</t>
  </si>
  <si>
    <t>-0,900*1,970</t>
  </si>
  <si>
    <t>105a : (5,900+5,750)*4,100</t>
  </si>
  <si>
    <t>105b : (1,950+5,750)*4,100</t>
  </si>
  <si>
    <t>-1,500*2,050</t>
  </si>
  <si>
    <t>631663111R00</t>
  </si>
  <si>
    <t xml:space="preserve">Oprava trhlin a výtluků v podlahách epoxidovým tmelem,  </t>
  </si>
  <si>
    <t>8,000*2+5,900</t>
  </si>
  <si>
    <t>631664111R00</t>
  </si>
  <si>
    <t>Oprava trhlin a výtluků v podlahách cementovou hmotou včetně penetrace podkladu, tloušťky od 1 mm do 10 mm</t>
  </si>
  <si>
    <t>Cementová sanační hmota.</t>
  </si>
  <si>
    <t>941955003R00</t>
  </si>
  <si>
    <t>Lešení lehké pracovní pomocné pomocné, o výšce lešeňové podlahy přes 1,9 do 2,5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</si>
  <si>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</si>
  <si>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</si>
  <si>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</si>
  <si>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777101101R00</t>
  </si>
  <si>
    <t>Příprava podkladu vysávání podlah průmyslovým vysavačem</t>
  </si>
  <si>
    <t>800-773</t>
  </si>
  <si>
    <t>Odkaz na mn. položky pořadí 15 : 58,90000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</si>
  <si>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</si>
  <si>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</si>
  <si>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</si>
  <si>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</si>
  <si>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D1 : 0,300*3,100*0,410</t>
  </si>
  <si>
    <t>963042819R00</t>
  </si>
  <si>
    <t>Bourání jakýchkoliv betonových schodišťových stupňů zhotovených na místě</t>
  </si>
  <si>
    <t xml:space="preserve">viz. výkres půdorys 1NP stávající stav/bourací práce : </t>
  </si>
  <si>
    <t>105a : 1,700*7</t>
  </si>
  <si>
    <t>963053935R00</t>
  </si>
  <si>
    <t>Bourání železobetonových schodišťových ramen monolitických zazděných oboustranně</t>
  </si>
  <si>
    <t>105a : 3,100*2,300</t>
  </si>
  <si>
    <t>965048150R00</t>
  </si>
  <si>
    <t>Dočištění povrchu po vybourání dlažeb do tmele, plochy do 50%</t>
  </si>
  <si>
    <t>Odkaz na mn. položky pořadí 23 : 65,70000</t>
  </si>
  <si>
    <t>965081713RT1</t>
  </si>
  <si>
    <t>Bourání podlah z keramických dlaždic, tloušťky do 10 mm, plochy přes 1 m2</t>
  </si>
  <si>
    <t>bez podkladního lože, s jakoukoliv výplní spár</t>
  </si>
  <si>
    <t>105 : 17,700</t>
  </si>
  <si>
    <t>105a : 48,000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</si>
  <si>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</si>
  <si>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</si>
  <si>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</si>
  <si>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2,000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</si>
  <si>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</si>
  <si>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</si>
  <si>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0,900*1,970*2</t>
  </si>
  <si>
    <t>974031167R00</t>
  </si>
  <si>
    <t>Vysekání rýh v jakémkoliv zdivu cihelném v ploše_x000D_
 do hloubky 150 mm, šířky do 300 mm</t>
  </si>
  <si>
    <t>Včetně pomocného lešení o výšce podlahy do 1900 mm a pro zatížení do 1,5 kPa  (150 kg/m2).</t>
  </si>
  <si>
    <t>96R001</t>
  </si>
  <si>
    <t>Demontáž regálů včetně odvozu a likvidace</t>
  </si>
  <si>
    <t>105 : 5,900*2</t>
  </si>
  <si>
    <t>105a : 3,550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</si>
  <si>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</si>
  <si>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</si>
  <si>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</si>
  <si>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</si>
  <si>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</si>
  <si>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</si>
  <si>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1,2,3,4,5,6,7,8,9,10,11,12,13,14,15,16,17,19,25,26, : </t>
  </si>
  <si>
    <t>Součet: : 9,03297</t>
  </si>
  <si>
    <t>766112820R00</t>
  </si>
  <si>
    <t>Demontáž dřevěných stěn prosklených</t>
  </si>
  <si>
    <t>800-766</t>
  </si>
  <si>
    <t>včetně demontáže lišt a vysklení,</t>
  </si>
  <si>
    <t>105a : 1,100*(3,900-1,970)</t>
  </si>
  <si>
    <t>766R001</t>
  </si>
  <si>
    <t>D1 D+M interiérové dveře dřevěné jednokřídlé včetně obložkové zárubně, 800x1970 mm</t>
  </si>
  <si>
    <t>ODSTÍN: BÍLÁ</t>
  </si>
  <si>
    <t>DODÁVKA V KOMPLETIZOVANÉM PROVEDENÍ VČ. KOTEVNÍCH PRVKŮ, PRAHŮ A ZAPRAVENÍ NAPOJOVACÍ  SPÁRY.</t>
  </si>
  <si>
    <t xml:space="preserve">viz. výpis dveří : </t>
  </si>
  <si>
    <t>1NP : 1,000</t>
  </si>
  <si>
    <t>766R002</t>
  </si>
  <si>
    <t>D2 D+M interiérové dveře dřevěné jednokřídlé včetně obložkové zárubně, 900x1970 mm</t>
  </si>
  <si>
    <t>767996802R00</t>
  </si>
  <si>
    <t>Demontáž ostatních doplňků staveb atypických konstrukcí_x000D_
 o hmotnosti přes 50 do 100 kg</t>
  </si>
  <si>
    <t>kg</t>
  </si>
  <si>
    <t>800-767</t>
  </si>
  <si>
    <t>poznámka 1 : 75,000</t>
  </si>
  <si>
    <t>767R001</t>
  </si>
  <si>
    <t>D3 D+M kovové jednokřídlé dvířka včetně ocelové zárubně, 1000x700 mm</t>
  </si>
  <si>
    <t>ODSTÍN: KOVOVÝ LESK</t>
  </si>
  <si>
    <t>DODÁVKA V KOMPLETIZOVANÉM PROVEDENÍ VČ. KOTEVNÍCH PRVKŮ A ZAPRAVENÍ NAPOJOVACÍ  SPÁRY.</t>
  </si>
  <si>
    <t>769R001</t>
  </si>
  <si>
    <t>O1 D+M interiérové plastové okno s dvojitým zasklením, 900x1000 mm</t>
  </si>
  <si>
    <t>NEOTEVÍRAVÉ</t>
  </si>
  <si>
    <t>776101115R00</t>
  </si>
  <si>
    <t>Přípravné práce vyrovnání podkladů samonivelační hmotou</t>
  </si>
  <si>
    <t>800-775</t>
  </si>
  <si>
    <t>položky neobsahují žádný materiál</t>
  </si>
  <si>
    <t xml:space="preserve">skladby B1, B2 : </t>
  </si>
  <si>
    <t>776101121R00</t>
  </si>
  <si>
    <t>Přípravné práce penetrace podkladu</t>
  </si>
  <si>
    <t>Odkaz na mn. položky pořadí 38 : 58,90000</t>
  </si>
  <si>
    <t>776431020R00</t>
  </si>
  <si>
    <t>Montáž, lepení podlah. soklíků z kobercových pásů soklík kobercový ve specifikaci</t>
  </si>
  <si>
    <t>105 : (5,900+2,350+0,400)*2</t>
  </si>
  <si>
    <t>-0,800</t>
  </si>
  <si>
    <t>-0,900</t>
  </si>
  <si>
    <t>105a : (5,900+5,750+0,400)*2</t>
  </si>
  <si>
    <t>105b : (1,950+5,750)*2</t>
  </si>
  <si>
    <t>-1,500</t>
  </si>
  <si>
    <t>776572100R00</t>
  </si>
  <si>
    <t>Položení povlakových podlah textilních montáž - podlahová krytina textilní ve specifikaci_x000D_
 lepených, z pásů textilních</t>
  </si>
  <si>
    <t>všívaných a vpichovaných</t>
  </si>
  <si>
    <t xml:space="preserve">skladba B1 : </t>
  </si>
  <si>
    <t>776583110R00</t>
  </si>
  <si>
    <t>Volné položení jakékoliv podložky pod podlahy pouze položení - podložka ve specifikaci</t>
  </si>
  <si>
    <t>Použít fixační lepidlo.</t>
  </si>
  <si>
    <t>776R001</t>
  </si>
  <si>
    <t>D+M penetrace pod nivelační stěrku na bázi pryskyřice</t>
  </si>
  <si>
    <t>Odkaz na mn. položky pořadí 35 : 58,90000</t>
  </si>
  <si>
    <t>28375309.AR</t>
  </si>
  <si>
    <t>podložka pod podlahu izolační; pěnový polyetylén; tl. 2,0 mm; součinitel tepelné vodivosti 0,046 W/mK; obj. hmotnost 25,00 kg/m3</t>
  </si>
  <si>
    <t>Odkaz na mn. položky pořadí 39 : 58,90000</t>
  </si>
  <si>
    <t>Koeficient : 0,05</t>
  </si>
  <si>
    <t>58556573R</t>
  </si>
  <si>
    <t>hmota penetrační disperzní; probarvená; zvýšení přilnavosti, úprava savosti podkladu; pro interiér i exteriér; tekutá</t>
  </si>
  <si>
    <t>Odkaz na mn. položky pořadí 36 : 58,90000*0,18</t>
  </si>
  <si>
    <t>58581982R</t>
  </si>
  <si>
    <t>stěrka vyrovnávací pro vlhké prostředí; cementová; pro podlahy; samonivelační; pro interier; tl. vrstvy do 10,0 mm</t>
  </si>
  <si>
    <t>Odkaz na mn. položky pořadí 35 : 58,90000*1,6</t>
  </si>
  <si>
    <t>Koeficient : 9</t>
  </si>
  <si>
    <t>69741061.AR</t>
  </si>
  <si>
    <t>koberec zátěžový; v rolích; PP; š = 4 000,0 mm; tl. 2,00 mm - dodávka</t>
  </si>
  <si>
    <t>Koeficient : 0,07</t>
  </si>
  <si>
    <t>998776101R00</t>
  </si>
  <si>
    <t>Přesun hmot pro podlahy povlakové v objektech výšky do 6 m</t>
  </si>
  <si>
    <t>vodorovně do 50 m</t>
  </si>
  <si>
    <t xml:space="preserve">37,38,41,42,43,44, : </t>
  </si>
  <si>
    <t>Součet: : 1,03542</t>
  </si>
  <si>
    <t>784402802R00</t>
  </si>
  <si>
    <t>Odstranění maleb oškrabáním, v místnostech přes 3,8 m do 5 m</t>
  </si>
  <si>
    <t>800-784</t>
  </si>
  <si>
    <t>784191101R00</t>
  </si>
  <si>
    <t>Příprava povrchu Penetrace (napouštění) podkladu disperzní, jednonásobná</t>
  </si>
  <si>
    <t>Odkaz na mn. položky pořadí 48 : 285,22000</t>
  </si>
  <si>
    <t>784195212R00</t>
  </si>
  <si>
    <t>Malby z malířských směsí otěruvzdorných,  , bělost 82 %, dvojnásobné</t>
  </si>
  <si>
    <t>Odkaz na mn. položky pořadí 11 : 58,90000</t>
  </si>
  <si>
    <t xml:space="preserve">stěny : </t>
  </si>
  <si>
    <t>105a : (5,900+5,750)*2*4,100</t>
  </si>
  <si>
    <t>105b : (1,950+5,750)*2*4,100</t>
  </si>
  <si>
    <t>979990105R00</t>
  </si>
  <si>
    <t>Poplatek za skládku suti-cihel.výrobky do 30x30 cm</t>
  </si>
  <si>
    <t>Odkaz na dem. hmot. položky pořadí 19 : 0,68634</t>
  </si>
  <si>
    <t>Odkaz na dem. hmot. položky pořadí 26 : 0,50220</t>
  </si>
  <si>
    <t>979990108R00</t>
  </si>
  <si>
    <t>Poplatek za skládku suti - železobeton</t>
  </si>
  <si>
    <t>Odkaz na dem. hmot. položky pořadí 20 : 0,83300</t>
  </si>
  <si>
    <t>Odkaz na dem. hmot. položky pořadí 21 : 2,56680</t>
  </si>
  <si>
    <t>979990111R00</t>
  </si>
  <si>
    <t>Poplatek za skládku suti - stavební keramika</t>
  </si>
  <si>
    <t>Odkaz na dem. hmot. položky pořadí 22 : 0,11498</t>
  </si>
  <si>
    <t>Odkaz na dem. hmot. položky pořadí 23 : 1,31400</t>
  </si>
  <si>
    <t>979990162R00</t>
  </si>
  <si>
    <t>Poplatek za skládku dřevo+sklo</t>
  </si>
  <si>
    <t>Odkaz na dem. hmot. položky pořadí 29 : 0,03477</t>
  </si>
  <si>
    <t>979999997R01</t>
  </si>
  <si>
    <t>Poplatek za skládku čistá suť</t>
  </si>
  <si>
    <t>Odkaz na dem. hmot. položky pořadí 25 : 0,26950</t>
  </si>
  <si>
    <t>Odkaz na dem. hmot. položky pořadí 32 : 0,07500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</si>
  <si>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</si>
  <si>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</si>
  <si>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</si>
  <si>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</si>
  <si>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</si>
  <si>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19,20,21,22,23,25,26,29,32, : </t>
  </si>
  <si>
    <t>Součet: : 6,39659</t>
  </si>
  <si>
    <t>979011121R00</t>
  </si>
  <si>
    <t>Svislá doprava suti a vybouraných hmot příplatek za každé další podlaží</t>
  </si>
  <si>
    <t>Součet: : 12,79317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</si>
  <si>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</si>
  <si>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</si>
  <si>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</si>
  <si>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</si>
  <si>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</si>
  <si>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121,53513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</si>
  <si>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</si>
  <si>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</si>
  <si>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</si>
  <si>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</si>
  <si>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Včetně:</t>
  </si>
  <si>
    <t>PLNÉ FAB 3x KLÍČE  KLIKA/KLIKA</t>
  </si>
  <si>
    <t>1</t>
  </si>
  <si>
    <t>Přetěsnění růžice radiátorové otopných těles litinových článkových</t>
  </si>
  <si>
    <t>2</t>
  </si>
  <si>
    <t>Demontáž otopného tělesa litinového článkového</t>
  </si>
  <si>
    <t>ks</t>
  </si>
  <si>
    <t>Odpojení a připojení otopného tělesa litinového po nátěru</t>
  </si>
  <si>
    <t>Zkoušky těsnosti otopných těles litinových článkových vodou</t>
  </si>
  <si>
    <t>5</t>
  </si>
  <si>
    <t>Vyzkoušení otopných těles litinových po opravě tlakem</t>
  </si>
  <si>
    <t>6</t>
  </si>
  <si>
    <t>Vyčištění otopných těles litinových proplachem vodou</t>
  </si>
  <si>
    <t>7</t>
  </si>
  <si>
    <t>Odvzdušnění otopných těles</t>
  </si>
  <si>
    <t>8</t>
  </si>
  <si>
    <t>Zpětná montáž otopných těles článkových litinových</t>
  </si>
  <si>
    <t>9</t>
  </si>
  <si>
    <t>Nátěry syntetické litinových radiátorů 2x antikorozní a 1x email</t>
  </si>
  <si>
    <t>10</t>
  </si>
  <si>
    <t>Nátěry syntetické potrubí do DN 50 2x antikorozní, 1x základní, 1x email</t>
  </si>
  <si>
    <t>11</t>
  </si>
  <si>
    <t>Odmaštění litinových otopných těles odmašťovačem vodou ředitelným před provedením nátěru</t>
  </si>
  <si>
    <t>12</t>
  </si>
  <si>
    <t>Ometením litinových otopných těles před provedením nátěru</t>
  </si>
  <si>
    <t>13</t>
  </si>
  <si>
    <t>Odmaštění vodou ředitelným odmašťovačem potrubí do DN 50 mm</t>
  </si>
  <si>
    <t>14</t>
  </si>
  <si>
    <t>Vypuštění a napuštění topného sytému upravenou vodou po zpětné montáži těles</t>
  </si>
  <si>
    <t>kpl</t>
  </si>
  <si>
    <t>15</t>
  </si>
  <si>
    <t>Topná zkouška</t>
  </si>
  <si>
    <t>16</t>
  </si>
  <si>
    <t>Vypracování dokumentace skutečného provedení stavby (DSPS)</t>
  </si>
  <si>
    <t>PC001</t>
  </si>
  <si>
    <t>Svítidlo</t>
  </si>
  <si>
    <t>Demontáže</t>
  </si>
  <si>
    <t>PC002</t>
  </si>
  <si>
    <t>Kabel do 4x10</t>
  </si>
  <si>
    <t>PC003</t>
  </si>
  <si>
    <t>Rozvaděč</t>
  </si>
  <si>
    <t>PC004</t>
  </si>
  <si>
    <t>Ocel.nosné konstrukce do 5kg</t>
  </si>
  <si>
    <t>PC005</t>
  </si>
  <si>
    <t>Ocel.nosné konstrukce do 50kg</t>
  </si>
  <si>
    <t>PC006</t>
  </si>
  <si>
    <t>žlab do 250/50 bez víka</t>
  </si>
  <si>
    <t>PC007</t>
  </si>
  <si>
    <t>Spínače</t>
  </si>
  <si>
    <t>PC008</t>
  </si>
  <si>
    <t>Zásuvka  230V</t>
  </si>
  <si>
    <t>PC009</t>
  </si>
  <si>
    <t>Odvoz na skládku, odborná likvidace</t>
  </si>
  <si>
    <t>PC010</t>
  </si>
  <si>
    <t>PK 125x55 kanál, rozměr 118x54</t>
  </si>
  <si>
    <t>LIŠTY BÍLÁ</t>
  </si>
  <si>
    <t>PC011</t>
  </si>
  <si>
    <t>LHD 20x10 lišta vkládací</t>
  </si>
  <si>
    <t>PC012</t>
  </si>
  <si>
    <t>CY 4 mm2,</t>
  </si>
  <si>
    <t>VODIČ JEDNOŽILOVÝ, IZOLACE PVC</t>
  </si>
  <si>
    <t>PC013</t>
  </si>
  <si>
    <t>CY16 mm2,ŽZ,</t>
  </si>
  <si>
    <t>PC014</t>
  </si>
  <si>
    <t>CYKY 3Ax1.5 mm2,</t>
  </si>
  <si>
    <t>KABEL SILOVÝ,IZOLACE PVC</t>
  </si>
  <si>
    <t>PC015</t>
  </si>
  <si>
    <t>CYKY 3Cx1.5 mm2,</t>
  </si>
  <si>
    <t>PC016</t>
  </si>
  <si>
    <t>CYKY 3Cx2.5 mm2,</t>
  </si>
  <si>
    <t>PC017</t>
  </si>
  <si>
    <t>CYKY 5Cx4 mm2,</t>
  </si>
  <si>
    <t>PC018</t>
  </si>
  <si>
    <t>5x4   mm2</t>
  </si>
  <si>
    <t>UKONČENÍ KABELŮ V ROZVÁDĚČÍCH, SPOTŘEBIČÍCH (NE SVÍTIDLA, ZÁSUVKY, VYPÍNAČE)</t>
  </si>
  <si>
    <t>PC019</t>
  </si>
  <si>
    <t>5x10  mm2</t>
  </si>
  <si>
    <t>PC020</t>
  </si>
  <si>
    <t>Do   4 mm2</t>
  </si>
  <si>
    <t>UKONČENÍ  VODIČŮ V ROZVADĚČÍCH</t>
  </si>
  <si>
    <t>PC021</t>
  </si>
  <si>
    <t>Do   10   mm2</t>
  </si>
  <si>
    <t>PC022</t>
  </si>
  <si>
    <t>32A, 400V, IP30/20, Ik&lt;6kA</t>
  </si>
  <si>
    <t>Rozváděč  R105 viz v.č EL-04</t>
  </si>
  <si>
    <t>nástěnná rozvodnice 48 modulů</t>
  </si>
  <si>
    <t>přívod vrchem, vývody vrchem,</t>
  </si>
  <si>
    <t>PC023</t>
  </si>
  <si>
    <t>- prodrátování vodičem CY4</t>
  </si>
  <si>
    <t>Stávající rozváděč 1.NP-doplnění</t>
  </si>
  <si>
    <t>- 1x jistič 25B/3, 6kA</t>
  </si>
  <si>
    <t>- 5x svorka 4mm2</t>
  </si>
  <si>
    <t>- úprava krytu</t>
  </si>
  <si>
    <t>PC024</t>
  </si>
  <si>
    <t>spínač sériový; řazení 5,</t>
  </si>
  <si>
    <t>VYPÍNAČE POD OMÍTKU, PŘÍSTROJ,  KOLÉBKA, BÍLÝ,IP20</t>
  </si>
  <si>
    <t>10A, 250V</t>
  </si>
  <si>
    <t>PC025</t>
  </si>
  <si>
    <t>Přepínač dvojitý střídavý; řazení 6+6</t>
  </si>
  <si>
    <t>PC026</t>
  </si>
  <si>
    <t>8m, 360°, 10A, 230V, IP43, stropní</t>
  </si>
  <si>
    <t>ČIDLO POHYBU S ČAS.DOBĚHEM</t>
  </si>
  <si>
    <t>PC027</t>
  </si>
  <si>
    <t>jednonásobná, s ochranným kolíkem,</t>
  </si>
  <si>
    <t>ZÁSUVKA NN KOMPLETNÍ,POD OMÍTKU IP20</t>
  </si>
  <si>
    <t>16A, 230V, BÍLÁ</t>
  </si>
  <si>
    <t>PC028</t>
  </si>
  <si>
    <t>jednonásobná, s ochranným kolíkem, 3.st.proti přepětí,</t>
  </si>
  <si>
    <t>PC029</t>
  </si>
  <si>
    <t>KRABICE PŘÍSTROJOVÁ</t>
  </si>
  <si>
    <t>ELEKTROINSTALAČNÍ KRABICE</t>
  </si>
  <si>
    <t>PC030</t>
  </si>
  <si>
    <t>KRABICE ODBOČNÁ VČ. SVOREK do 4mm2</t>
  </si>
  <si>
    <t>PC031</t>
  </si>
  <si>
    <t>Svorka pro pospojování, 10x6mm2</t>
  </si>
  <si>
    <t>SVORKA PRO VYROVNÁNÍ POTENCIÁLŮ</t>
  </si>
  <si>
    <t>PC032</t>
  </si>
  <si>
    <t>PŘISAZENÉ/ZÁVĚSNÉ LED SVÍTIDLO, MŘÍŽKA Z LEŠTĚNÉHO HLINÍKU 230V, 50W, IP40, SVĚTELNÝ TOK 5860lm,, Ra&gt;80, DOBA ŽIVOTNOSTI L80B10 = 100 000HOD @ 65°C</t>
  </si>
  <si>
    <t>Svítidlo "C"</t>
  </si>
  <si>
    <t>PC033</t>
  </si>
  <si>
    <t>PŘISAZENÉ LED SVÍTIDLO 1200x300mm, MIKROPRISMATICKÝ DIFUZOR, IP40, 230V, 20W, SV.TOL 2520 lm, Ra&gt;80,, DOBA ŽIVOTNOSTI L80B10=75000 HOD.@65°C</t>
  </si>
  <si>
    <t>Svítidlo "D"</t>
  </si>
  <si>
    <t>PC034</t>
  </si>
  <si>
    <t>sv. přisazené protipanické LED 3W 3h, koridor, manual test</t>
  </si>
  <si>
    <t>Svítidlo "NA" vlastní baterie</t>
  </si>
  <si>
    <t>PC035</t>
  </si>
  <si>
    <t>Protip.průchod stěnou t 30cm</t>
  </si>
  <si>
    <t>Protipožární přepážky -  odolnost 60min</t>
  </si>
  <si>
    <t>PC036</t>
  </si>
  <si>
    <t>50x50x50 mm</t>
  </si>
  <si>
    <t>VYSEKANI KAPES VE ZDIVU</t>
  </si>
  <si>
    <t>CIHELNEM PRO KRABICE</t>
  </si>
  <si>
    <t>PC037</t>
  </si>
  <si>
    <t>Sire 30 mm</t>
  </si>
  <si>
    <t>VYSEKANI RYH VE ZDIVU</t>
  </si>
  <si>
    <t>CIHELNEM - HLOUBKA 30mm</t>
  </si>
  <si>
    <t>PC038</t>
  </si>
  <si>
    <t>Sire 70 mm</t>
  </si>
  <si>
    <t>CIHELNEM - HLOUBKA 50mm</t>
  </si>
  <si>
    <t>PC039</t>
  </si>
  <si>
    <t>D20</t>
  </si>
  <si>
    <t>VRTÁNÍ PŘES ZEĎ</t>
  </si>
  <si>
    <t>PC040</t>
  </si>
  <si>
    <t>S ostatnimi profesemi</t>
  </si>
  <si>
    <t>hod</t>
  </si>
  <si>
    <t>KOORDINACE POSTUPU PRACI</t>
  </si>
  <si>
    <t>PC041</t>
  </si>
  <si>
    <t>Vyhledani pripojovaciho mista</t>
  </si>
  <si>
    <t>HODINOVE ZUCTOVACI SAZBY</t>
  </si>
  <si>
    <t>PC042</t>
  </si>
  <si>
    <t>Revizni technik</t>
  </si>
  <si>
    <t>PROVEDENI REVIZNICH ZKOUSEK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</si>
</sst>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17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HHcWxZJztvbvmjqEMRq+irj69V/8p55/1w0Wxg8MEkfEuZ4Z5ttzGMZovkoobdH7XUQY3pMfjH1HlQADmBcvQA==" saltValue="xurB9MyoPYQnY9O6HJ6bu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10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SUMIF(F74:F99,A16,I74:I99)+SUMIF(F74:F99,"PSU",I74:I99)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SUMIF(F74:F99,A17,I74:I99)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SUMIF(F74:F99,A18,I74:I99)</f>
        <v>0</v>
      </c>
      <c r="J18" s="85"/>
    </row>
    <row r="19" spans="1:10" ht="23.25" customHeight="1" x14ac:dyDescent="0.2">
      <c r="A19" s="198" t="s">
        <v>127</v>
      </c>
      <c r="B19" s="38" t="s">
        <v>27</v>
      </c>
      <c r="C19" s="62"/>
      <c r="D19" s="63"/>
      <c r="E19" s="83"/>
      <c r="F19" s="84"/>
      <c r="G19" s="83"/>
      <c r="H19" s="84"/>
      <c r="I19" s="83">
        <f>SUMIF(F74:F99,A19,I74:I99)</f>
        <v>0</v>
      </c>
      <c r="J19" s="85"/>
    </row>
    <row r="20" spans="1:10" ht="23.25" customHeight="1" x14ac:dyDescent="0.2">
      <c r="A20" s="198" t="s">
        <v>128</v>
      </c>
      <c r="B20" s="38" t="s">
        <v>28</v>
      </c>
      <c r="C20" s="62"/>
      <c r="D20" s="63"/>
      <c r="E20" s="83"/>
      <c r="F20" s="84"/>
      <c r="G20" s="83"/>
      <c r="H20" s="84"/>
      <c r="I20" s="83">
        <f>SUMIF(F74:F99,A20,I74:I99)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 00 1a Naklady'!AE30+'SO 01 1a Pol'!AE275+'SO 01 2a Pol'!AE26+'SO 01 4a Pol'!AE114</f>
        <v>0</v>
      </c>
      <c r="G39" s="150">
        <f>'SO 00 1a Naklady'!AF30+'SO 01 1a Pol'!AF275+'SO 01 2a Pol'!AF26+'SO 01 4a Pol'!AF114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52</v>
      </c>
      <c r="D40" s="154"/>
      <c r="E40" s="154"/>
      <c r="F40" s="155">
        <f>'SO 00 1a Naklady'!AE30</f>
        <v>0</v>
      </c>
      <c r="G40" s="156">
        <f>'SO 00 1a Naklady'!AF30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53</v>
      </c>
      <c r="C41" s="148" t="s">
        <v>52</v>
      </c>
      <c r="D41" s="148"/>
      <c r="E41" s="148"/>
      <c r="F41" s="159">
        <f>'SO 00 1a Naklady'!AE30</f>
        <v>0</v>
      </c>
      <c r="G41" s="151">
        <f>'SO 00 1a Naklady'!AF30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54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55</v>
      </c>
      <c r="C43" s="154" t="s">
        <v>56</v>
      </c>
      <c r="D43" s="154"/>
      <c r="E43" s="154"/>
      <c r="F43" s="155">
        <f>'SO 01 1a Pol'!AE275+'SO 01 2a Pol'!AE26+'SO 01 4a Pol'!AE114</f>
        <v>0</v>
      </c>
      <c r="G43" s="156">
        <f>'SO 01 1a Pol'!AF275+'SO 01 2a Pol'!AF26+'SO 01 4a Pol'!AF114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53</v>
      </c>
      <c r="C44" s="148" t="s">
        <v>57</v>
      </c>
      <c r="D44" s="148"/>
      <c r="E44" s="148"/>
      <c r="F44" s="159">
        <f>'SO 01 1a Pol'!AE275</f>
        <v>0</v>
      </c>
      <c r="G44" s="151">
        <f>'SO 01 1a Pol'!AF275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>
        <v>3</v>
      </c>
      <c r="B45" s="158" t="s">
        <v>58</v>
      </c>
      <c r="C45" s="148" t="s">
        <v>59</v>
      </c>
      <c r="D45" s="148"/>
      <c r="E45" s="148"/>
      <c r="F45" s="159">
        <f>'SO 01 2a Pol'!AE26</f>
        <v>0</v>
      </c>
      <c r="G45" s="151">
        <f>'SO 01 2a Pol'!AF26</f>
        <v>0</v>
      </c>
      <c r="H45" s="151">
        <f>(F45*SazbaDPH1/100)+(G45*SazbaDPH2/100)</f>
        <v>0</v>
      </c>
      <c r="I45" s="151">
        <f>F45+G45+H45</f>
        <v>0</v>
      </c>
      <c r="J45" s="152" t="str">
        <f>IF(CenaCelkemVypocet=0,"",I45/CenaCelkemVypocet*100)</f>
        <v/>
      </c>
    </row>
    <row r="46" spans="1:10" ht="25.5" customHeight="1" x14ac:dyDescent="0.2">
      <c r="A46" s="137">
        <v>3</v>
      </c>
      <c r="B46" s="158" t="s">
        <v>60</v>
      </c>
      <c r="C46" s="148" t="s">
        <v>61</v>
      </c>
      <c r="D46" s="148"/>
      <c r="E46" s="148"/>
      <c r="F46" s="159">
        <f>'SO 01 4a Pol'!AE114</f>
        <v>0</v>
      </c>
      <c r="G46" s="151">
        <f>'SO 01 4a Pol'!AF114</f>
        <v>0</v>
      </c>
      <c r="H46" s="151">
        <f>(F46*SazbaDPH1/100)+(G46*SazbaDPH2/100)</f>
        <v>0</v>
      </c>
      <c r="I46" s="151">
        <f>F46+G46+H46</f>
        <v>0</v>
      </c>
      <c r="J46" s="152" t="str">
        <f>IF(CenaCelkemVypocet=0,"",I46/CenaCelkemVypocet*100)</f>
        <v/>
      </c>
    </row>
    <row r="47" spans="1:10" ht="25.5" customHeight="1" x14ac:dyDescent="0.2">
      <c r="A47" s="137"/>
      <c r="B47" s="160" t="s">
        <v>62</v>
      </c>
      <c r="C47" s="161"/>
      <c r="D47" s="161"/>
      <c r="E47" s="162"/>
      <c r="F47" s="163">
        <f>SUMIF(A39:A46,"=1",F39:F46)</f>
        <v>0</v>
      </c>
      <c r="G47" s="164">
        <f>SUMIF(A39:A46,"=1",G39:G46)</f>
        <v>0</v>
      </c>
      <c r="H47" s="164">
        <f>SUMIF(A39:A46,"=1",H39:H46)</f>
        <v>0</v>
      </c>
      <c r="I47" s="164">
        <f>SUMIF(A39:A46,"=1",I39:I46)</f>
        <v>0</v>
      </c>
      <c r="J47" s="165">
        <f>SUMIF(A39:A46,"=1",J39:J46)</f>
        <v>0</v>
      </c>
    </row>
    <row r="49" spans="1:52" x14ac:dyDescent="0.2">
      <c r="A49" t="s">
        <v>64</v>
      </c>
      <c r="B49" t="s">
        <v>65</v>
      </c>
    </row>
    <row r="50" spans="1:52" x14ac:dyDescent="0.2">
      <c r="B50" s="177" t="s">
        <v>66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Položky nenavázané na cenovou soustavu (D+M) budou oceněny kompletně včetně přesunu hmot.</v>
      </c>
    </row>
    <row r="51" spans="1:52" x14ac:dyDescent="0.2">
      <c r="B51" s="177" t="s">
        <v>67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Položky montáže nenavázané na cenovou soustavu budou oceněny kompletně včetně přesunu hmot.</v>
      </c>
    </row>
    <row r="52" spans="1:52" x14ac:dyDescent="0.2">
      <c r="B52" s="177" t="s">
        <v>68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Dodávka materiálů (výrobků) nenavázaných na cenovou soustavu bude oceněna včetně přesunu hmot.</v>
      </c>
    </row>
    <row r="53" spans="1:52" x14ac:dyDescent="0.2">
      <c r="B53" s="177" t="s">
        <v>69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Poznámka:</v>
      </c>
    </row>
    <row r="54" spans="1:52" x14ac:dyDescent="0.2">
      <c r="B54" s="177" t="s">
        <v>70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PD znamená projektová dokumentace</v>
      </c>
    </row>
    <row r="55" spans="1:52" x14ac:dyDescent="0.2">
      <c r="B55" s="177" t="s">
        <v>71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D+M znamená dodávka a montáž</v>
      </c>
    </row>
    <row r="56" spans="1:52" ht="25.5" x14ac:dyDescent="0.2">
      <c r="B56" s="177" t="s">
        <v>72</v>
      </c>
      <c r="C56" s="177"/>
      <c r="D56" s="177"/>
      <c r="E56" s="177"/>
      <c r="F56" s="177"/>
      <c r="G56" s="177"/>
      <c r="H56" s="177"/>
      <c r="I56" s="177"/>
      <c r="J56" s="177"/>
      <c r="AZ56" s="176" t="str">
        <f>B56</f>
        <v>Jsou-li v soupisu prací uvedeny odkazy na obchodní firmy, názvy nebo specifická označení výrobků apod., jsou</v>
      </c>
    </row>
    <row r="57" spans="1:52" ht="25.5" x14ac:dyDescent="0.2">
      <c r="B57" s="177" t="s">
        <v>73</v>
      </c>
      <c r="C57" s="177"/>
      <c r="D57" s="177"/>
      <c r="E57" s="177"/>
      <c r="F57" s="177"/>
      <c r="G57" s="177"/>
      <c r="H57" s="177"/>
      <c r="I57" s="177"/>
      <c r="J57" s="177"/>
      <c r="AZ57" s="176" t="str">
        <f>B57</f>
        <v>takové odkazy pouze informativní a zhotoviteli umožňují v souladu se zákonem č. 134/2016 Sb. a příslušných paragrafů</v>
      </c>
    </row>
    <row r="58" spans="1:52" x14ac:dyDescent="0.2">
      <c r="B58" s="177" t="s">
        <v>74</v>
      </c>
      <c r="C58" s="177"/>
      <c r="D58" s="177"/>
      <c r="E58" s="177"/>
      <c r="F58" s="177"/>
      <c r="G58" s="177"/>
      <c r="H58" s="177"/>
      <c r="I58" s="177"/>
      <c r="J58" s="177"/>
      <c r="AZ58" s="176" t="str">
        <f>B58</f>
        <v>použít i jiných kvalitativně a technicky obdobných, případně kvalitnějších řešení.</v>
      </c>
    </row>
    <row r="59" spans="1:52" x14ac:dyDescent="0.2">
      <c r="A59" t="s">
        <v>64</v>
      </c>
      <c r="B59" t="s">
        <v>75</v>
      </c>
    </row>
    <row r="60" spans="1:52" x14ac:dyDescent="0.2">
      <c r="B60" s="177" t="s">
        <v>66</v>
      </c>
      <c r="C60" s="177"/>
      <c r="D60" s="177"/>
      <c r="E60" s="177"/>
      <c r="F60" s="177"/>
      <c r="G60" s="177"/>
      <c r="H60" s="177"/>
      <c r="I60" s="177"/>
      <c r="J60" s="177"/>
      <c r="AZ60" s="176" t="str">
        <f>B60</f>
        <v>Položky nenavázané na cenovou soustavu (D+M) budou oceněny kompletně včetně přesunu hmot.</v>
      </c>
    </row>
    <row r="61" spans="1:52" x14ac:dyDescent="0.2">
      <c r="B61" s="177" t="s">
        <v>67</v>
      </c>
      <c r="C61" s="177"/>
      <c r="D61" s="177"/>
      <c r="E61" s="177"/>
      <c r="F61" s="177"/>
      <c r="G61" s="177"/>
      <c r="H61" s="177"/>
      <c r="I61" s="177"/>
      <c r="J61" s="177"/>
      <c r="AZ61" s="176" t="str">
        <f>B61</f>
        <v>Položky montáže nenavázané na cenovou soustavu budou oceněny kompletně včetně přesunu hmot.</v>
      </c>
    </row>
    <row r="62" spans="1:52" x14ac:dyDescent="0.2">
      <c r="B62" s="177" t="s">
        <v>68</v>
      </c>
      <c r="C62" s="177"/>
      <c r="D62" s="177"/>
      <c r="E62" s="177"/>
      <c r="F62" s="177"/>
      <c r="G62" s="177"/>
      <c r="H62" s="177"/>
      <c r="I62" s="177"/>
      <c r="J62" s="177"/>
      <c r="AZ62" s="176" t="str">
        <f>B62</f>
        <v>Dodávka materiálů (výrobků) nenavázaných na cenovou soustavu bude oceněna včetně přesunu hmot.</v>
      </c>
    </row>
    <row r="63" spans="1:52" x14ac:dyDescent="0.2">
      <c r="B63" s="177" t="s">
        <v>69</v>
      </c>
      <c r="C63" s="177"/>
      <c r="D63" s="177"/>
      <c r="E63" s="177"/>
      <c r="F63" s="177"/>
      <c r="G63" s="177"/>
      <c r="H63" s="177"/>
      <c r="I63" s="177"/>
      <c r="J63" s="177"/>
      <c r="AZ63" s="176" t="str">
        <f>B63</f>
        <v>Poznámka:</v>
      </c>
    </row>
    <row r="64" spans="1:52" x14ac:dyDescent="0.2">
      <c r="B64" s="177" t="s">
        <v>70</v>
      </c>
      <c r="C64" s="177"/>
      <c r="D64" s="177"/>
      <c r="E64" s="177"/>
      <c r="F64" s="177"/>
      <c r="G64" s="177"/>
      <c r="H64" s="177"/>
      <c r="I64" s="177"/>
      <c r="J64" s="177"/>
      <c r="AZ64" s="176" t="str">
        <f>B64</f>
        <v>PD znamená projektová dokumentace</v>
      </c>
    </row>
    <row r="65" spans="1:52" x14ac:dyDescent="0.2">
      <c r="B65" s="177" t="s">
        <v>71</v>
      </c>
      <c r="C65" s="177"/>
      <c r="D65" s="177"/>
      <c r="E65" s="177"/>
      <c r="F65" s="177"/>
      <c r="G65" s="177"/>
      <c r="H65" s="177"/>
      <c r="I65" s="177"/>
      <c r="J65" s="177"/>
      <c r="AZ65" s="176" t="str">
        <f>B65</f>
        <v>D+M znamená dodávka a montáž</v>
      </c>
    </row>
    <row r="66" spans="1:52" ht="25.5" x14ac:dyDescent="0.2">
      <c r="B66" s="177" t="s">
        <v>72</v>
      </c>
      <c r="C66" s="177"/>
      <c r="D66" s="177"/>
      <c r="E66" s="177"/>
      <c r="F66" s="177"/>
      <c r="G66" s="177"/>
      <c r="H66" s="177"/>
      <c r="I66" s="177"/>
      <c r="J66" s="177"/>
      <c r="AZ66" s="176" t="str">
        <f>B66</f>
        <v>Jsou-li v soupisu prací uvedeny odkazy na obchodní firmy, názvy nebo specifická označení výrobků apod., jsou</v>
      </c>
    </row>
    <row r="67" spans="1:52" ht="25.5" x14ac:dyDescent="0.2">
      <c r="B67" s="177" t="s">
        <v>73</v>
      </c>
      <c r="C67" s="177"/>
      <c r="D67" s="177"/>
      <c r="E67" s="177"/>
      <c r="F67" s="177"/>
      <c r="G67" s="177"/>
      <c r="H67" s="177"/>
      <c r="I67" s="177"/>
      <c r="J67" s="177"/>
      <c r="AZ67" s="176" t="str">
        <f>B67</f>
        <v>takové odkazy pouze informativní a zhotoviteli umožňují v souladu se zákonem č. 134/2016 Sb. a příslušných paragrafů</v>
      </c>
    </row>
    <row r="68" spans="1:52" x14ac:dyDescent="0.2">
      <c r="B68" s="177" t="s">
        <v>74</v>
      </c>
      <c r="C68" s="177"/>
      <c r="D68" s="177"/>
      <c r="E68" s="177"/>
      <c r="F68" s="177"/>
      <c r="G68" s="177"/>
      <c r="H68" s="177"/>
      <c r="I68" s="177"/>
      <c r="J68" s="177"/>
      <c r="AZ68" s="176" t="str">
        <f>B68</f>
        <v>použít i jiných kvalitativně a technicky obdobných, případně kvalitnějších řešení.</v>
      </c>
    </row>
    <row r="71" spans="1:52" ht="15.75" x14ac:dyDescent="0.25">
      <c r="B71" s="178" t="s">
        <v>76</v>
      </c>
    </row>
    <row r="73" spans="1:52" ht="25.5" customHeight="1" x14ac:dyDescent="0.2">
      <c r="A73" s="180"/>
      <c r="B73" s="183" t="s">
        <v>17</v>
      </c>
      <c r="C73" s="183" t="s">
        <v>5</v>
      </c>
      <c r="D73" s="184"/>
      <c r="E73" s="184"/>
      <c r="F73" s="185" t="s">
        <v>77</v>
      </c>
      <c r="G73" s="185"/>
      <c r="H73" s="185"/>
      <c r="I73" s="185" t="s">
        <v>29</v>
      </c>
      <c r="J73" s="185" t="s">
        <v>0</v>
      </c>
    </row>
    <row r="74" spans="1:52" ht="36.75" customHeight="1" x14ac:dyDescent="0.2">
      <c r="A74" s="181"/>
      <c r="B74" s="186" t="s">
        <v>78</v>
      </c>
      <c r="C74" s="187" t="s">
        <v>79</v>
      </c>
      <c r="D74" s="188"/>
      <c r="E74" s="188"/>
      <c r="F74" s="194" t="s">
        <v>24</v>
      </c>
      <c r="G74" s="195"/>
      <c r="H74" s="195"/>
      <c r="I74" s="195">
        <f>'SO 01 1a Pol'!G8</f>
        <v>0</v>
      </c>
      <c r="J74" s="192" t="str">
        <f>IF(I100=0,"",I74/I100*100)</f>
        <v/>
      </c>
    </row>
    <row r="75" spans="1:52" ht="36.75" customHeight="1" x14ac:dyDescent="0.2">
      <c r="A75" s="181"/>
      <c r="B75" s="186" t="s">
        <v>80</v>
      </c>
      <c r="C75" s="187" t="s">
        <v>81</v>
      </c>
      <c r="D75" s="188"/>
      <c r="E75" s="188"/>
      <c r="F75" s="194" t="s">
        <v>24</v>
      </c>
      <c r="G75" s="195"/>
      <c r="H75" s="195"/>
      <c r="I75" s="195">
        <f>'SO 01 1a Pol'!G26</f>
        <v>0</v>
      </c>
      <c r="J75" s="192" t="str">
        <f>IF(I100=0,"",I75/I100*100)</f>
        <v/>
      </c>
    </row>
    <row r="76" spans="1:52" ht="36.75" customHeight="1" x14ac:dyDescent="0.2">
      <c r="A76" s="181"/>
      <c r="B76" s="186" t="s">
        <v>82</v>
      </c>
      <c r="C76" s="187" t="s">
        <v>83</v>
      </c>
      <c r="D76" s="188"/>
      <c r="E76" s="188"/>
      <c r="F76" s="194" t="s">
        <v>24</v>
      </c>
      <c r="G76" s="195"/>
      <c r="H76" s="195"/>
      <c r="I76" s="195">
        <f>'SO 01 1a Pol'!G49</f>
        <v>0</v>
      </c>
      <c r="J76" s="192" t="str">
        <f>IF(I100=0,"",I76/I100*100)</f>
        <v/>
      </c>
    </row>
    <row r="77" spans="1:52" ht="36.75" customHeight="1" x14ac:dyDescent="0.2">
      <c r="A77" s="181"/>
      <c r="B77" s="186" t="s">
        <v>84</v>
      </c>
      <c r="C77" s="187" t="s">
        <v>85</v>
      </c>
      <c r="D77" s="188"/>
      <c r="E77" s="188"/>
      <c r="F77" s="194" t="s">
        <v>24</v>
      </c>
      <c r="G77" s="195"/>
      <c r="H77" s="195"/>
      <c r="I77" s="195">
        <f>'SO 01 1a Pol'!G71</f>
        <v>0</v>
      </c>
      <c r="J77" s="192" t="str">
        <f>IF(I100=0,"",I77/I100*100)</f>
        <v/>
      </c>
    </row>
    <row r="78" spans="1:52" ht="36.75" customHeight="1" x14ac:dyDescent="0.2">
      <c r="A78" s="181"/>
      <c r="B78" s="186" t="s">
        <v>86</v>
      </c>
      <c r="C78" s="187" t="s">
        <v>87</v>
      </c>
      <c r="D78" s="188"/>
      <c r="E78" s="188"/>
      <c r="F78" s="194" t="s">
        <v>24</v>
      </c>
      <c r="G78" s="195"/>
      <c r="H78" s="195"/>
      <c r="I78" s="195">
        <f>'SO 01 1a Pol'!G81</f>
        <v>0</v>
      </c>
      <c r="J78" s="192" t="str">
        <f>IF(I100=0,"",I78/I100*100)</f>
        <v/>
      </c>
    </row>
    <row r="79" spans="1:52" ht="36.75" customHeight="1" x14ac:dyDescent="0.2">
      <c r="A79" s="181"/>
      <c r="B79" s="186" t="s">
        <v>88</v>
      </c>
      <c r="C79" s="187" t="s">
        <v>89</v>
      </c>
      <c r="D79" s="188"/>
      <c r="E79" s="188"/>
      <c r="F79" s="194" t="s">
        <v>24</v>
      </c>
      <c r="G79" s="195"/>
      <c r="H79" s="195"/>
      <c r="I79" s="195">
        <f>'SO 01 1a Pol'!G87</f>
        <v>0</v>
      </c>
      <c r="J79" s="192" t="str">
        <f>IF(I100=0,"",I79/I100*100)</f>
        <v/>
      </c>
    </row>
    <row r="80" spans="1:52" ht="36.75" customHeight="1" x14ac:dyDescent="0.2">
      <c r="A80" s="181"/>
      <c r="B80" s="186" t="s">
        <v>90</v>
      </c>
      <c r="C80" s="187" t="s">
        <v>91</v>
      </c>
      <c r="D80" s="188"/>
      <c r="E80" s="188"/>
      <c r="F80" s="194" t="s">
        <v>24</v>
      </c>
      <c r="G80" s="195"/>
      <c r="H80" s="195"/>
      <c r="I80" s="195">
        <f>'SO 01 1a Pol'!G95</f>
        <v>0</v>
      </c>
      <c r="J80" s="192" t="str">
        <f>IF(I100=0,"",I80/I100*100)</f>
        <v/>
      </c>
    </row>
    <row r="81" spans="1:10" ht="36.75" customHeight="1" x14ac:dyDescent="0.2">
      <c r="A81" s="181"/>
      <c r="B81" s="186" t="s">
        <v>92</v>
      </c>
      <c r="C81" s="187" t="s">
        <v>93</v>
      </c>
      <c r="D81" s="188"/>
      <c r="E81" s="188"/>
      <c r="F81" s="194" t="s">
        <v>24</v>
      </c>
      <c r="G81" s="195"/>
      <c r="H81" s="195"/>
      <c r="I81" s="195">
        <f>'SO 01 1a Pol'!G128</f>
        <v>0</v>
      </c>
      <c r="J81" s="192" t="str">
        <f>IF(I100=0,"",I81/I100*100)</f>
        <v/>
      </c>
    </row>
    <row r="82" spans="1:10" ht="36.75" customHeight="1" x14ac:dyDescent="0.2">
      <c r="A82" s="181"/>
      <c r="B82" s="186" t="s">
        <v>94</v>
      </c>
      <c r="C82" s="187" t="s">
        <v>95</v>
      </c>
      <c r="D82" s="188"/>
      <c r="E82" s="188"/>
      <c r="F82" s="194" t="s">
        <v>25</v>
      </c>
      <c r="G82" s="195"/>
      <c r="H82" s="195"/>
      <c r="I82" s="195">
        <f>'SO 01 2a Pol'!G8</f>
        <v>0</v>
      </c>
      <c r="J82" s="192" t="str">
        <f>IF(I100=0,"",I82/I100*100)</f>
        <v/>
      </c>
    </row>
    <row r="83" spans="1:10" ht="36.75" customHeight="1" x14ac:dyDescent="0.2">
      <c r="A83" s="181"/>
      <c r="B83" s="186" t="s">
        <v>96</v>
      </c>
      <c r="C83" s="187" t="s">
        <v>97</v>
      </c>
      <c r="D83" s="188"/>
      <c r="E83" s="188"/>
      <c r="F83" s="194" t="s">
        <v>25</v>
      </c>
      <c r="G83" s="195"/>
      <c r="H83" s="195"/>
      <c r="I83" s="195">
        <f>'SO 01 1a Pol'!G134</f>
        <v>0</v>
      </c>
      <c r="J83" s="192" t="str">
        <f>IF(I100=0,"",I83/I100*100)</f>
        <v/>
      </c>
    </row>
    <row r="84" spans="1:10" ht="36.75" customHeight="1" x14ac:dyDescent="0.2">
      <c r="A84" s="181"/>
      <c r="B84" s="186" t="s">
        <v>98</v>
      </c>
      <c r="C84" s="187" t="s">
        <v>99</v>
      </c>
      <c r="D84" s="188"/>
      <c r="E84" s="188"/>
      <c r="F84" s="194" t="s">
        <v>25</v>
      </c>
      <c r="G84" s="195"/>
      <c r="H84" s="195"/>
      <c r="I84" s="195">
        <f>'SO 01 1a Pol'!G151</f>
        <v>0</v>
      </c>
      <c r="J84" s="192" t="str">
        <f>IF(I100=0,"",I84/I100*100)</f>
        <v/>
      </c>
    </row>
    <row r="85" spans="1:10" ht="36.75" customHeight="1" x14ac:dyDescent="0.2">
      <c r="A85" s="181"/>
      <c r="B85" s="186" t="s">
        <v>100</v>
      </c>
      <c r="C85" s="187" t="s">
        <v>101</v>
      </c>
      <c r="D85" s="188"/>
      <c r="E85" s="188"/>
      <c r="F85" s="194" t="s">
        <v>25</v>
      </c>
      <c r="G85" s="195"/>
      <c r="H85" s="195"/>
      <c r="I85" s="195">
        <f>'SO 01 1a Pol'!G161</f>
        <v>0</v>
      </c>
      <c r="J85" s="192" t="str">
        <f>IF(I100=0,"",I85/I100*100)</f>
        <v/>
      </c>
    </row>
    <row r="86" spans="1:10" ht="36.75" customHeight="1" x14ac:dyDescent="0.2">
      <c r="A86" s="181"/>
      <c r="B86" s="186" t="s">
        <v>102</v>
      </c>
      <c r="C86" s="187" t="s">
        <v>103</v>
      </c>
      <c r="D86" s="188"/>
      <c r="E86" s="188"/>
      <c r="F86" s="194" t="s">
        <v>25</v>
      </c>
      <c r="G86" s="195"/>
      <c r="H86" s="195"/>
      <c r="I86" s="195">
        <f>'SO 01 1a Pol'!G168</f>
        <v>0</v>
      </c>
      <c r="J86" s="192" t="str">
        <f>IF(I100=0,"",I86/I100*100)</f>
        <v/>
      </c>
    </row>
    <row r="87" spans="1:10" ht="36.75" customHeight="1" x14ac:dyDescent="0.2">
      <c r="A87" s="181"/>
      <c r="B87" s="186" t="s">
        <v>104</v>
      </c>
      <c r="C87" s="187" t="s">
        <v>105</v>
      </c>
      <c r="D87" s="188"/>
      <c r="E87" s="188"/>
      <c r="F87" s="194" t="s">
        <v>25</v>
      </c>
      <c r="G87" s="195"/>
      <c r="H87" s="195"/>
      <c r="I87" s="195">
        <f>'SO 01 1a Pol'!G218</f>
        <v>0</v>
      </c>
      <c r="J87" s="192" t="str">
        <f>IF(I100=0,"",I87/I100*100)</f>
        <v/>
      </c>
    </row>
    <row r="88" spans="1:10" ht="36.75" customHeight="1" x14ac:dyDescent="0.2">
      <c r="A88" s="181"/>
      <c r="B88" s="186" t="s">
        <v>106</v>
      </c>
      <c r="C88" s="187" t="s">
        <v>107</v>
      </c>
      <c r="D88" s="188"/>
      <c r="E88" s="188"/>
      <c r="F88" s="194" t="s">
        <v>26</v>
      </c>
      <c r="G88" s="195"/>
      <c r="H88" s="195"/>
      <c r="I88" s="195">
        <f>'SO 01 4a Pol'!G8</f>
        <v>0</v>
      </c>
      <c r="J88" s="192" t="str">
        <f>IF(I100=0,"",I88/I100*100)</f>
        <v/>
      </c>
    </row>
    <row r="89" spans="1:10" ht="36.75" customHeight="1" x14ac:dyDescent="0.2">
      <c r="A89" s="181"/>
      <c r="B89" s="186" t="s">
        <v>108</v>
      </c>
      <c r="C89" s="187" t="s">
        <v>109</v>
      </c>
      <c r="D89" s="188"/>
      <c r="E89" s="188"/>
      <c r="F89" s="194" t="s">
        <v>26</v>
      </c>
      <c r="G89" s="195"/>
      <c r="H89" s="195"/>
      <c r="I89" s="195">
        <f>'SO 01 4a Pol'!G27</f>
        <v>0</v>
      </c>
      <c r="J89" s="192" t="str">
        <f>IF(I100=0,"",I89/I100*100)</f>
        <v/>
      </c>
    </row>
    <row r="90" spans="1:10" ht="36.75" customHeight="1" x14ac:dyDescent="0.2">
      <c r="A90" s="181"/>
      <c r="B90" s="186" t="s">
        <v>110</v>
      </c>
      <c r="C90" s="187" t="s">
        <v>111</v>
      </c>
      <c r="D90" s="188"/>
      <c r="E90" s="188"/>
      <c r="F90" s="194" t="s">
        <v>26</v>
      </c>
      <c r="G90" s="195"/>
      <c r="H90" s="195"/>
      <c r="I90" s="195">
        <f>'SO 01 4a Pol'!G32</f>
        <v>0</v>
      </c>
      <c r="J90" s="192" t="str">
        <f>IF(I100=0,"",I90/I100*100)</f>
        <v/>
      </c>
    </row>
    <row r="91" spans="1:10" ht="36.75" customHeight="1" x14ac:dyDescent="0.2">
      <c r="A91" s="181"/>
      <c r="B91" s="186" t="s">
        <v>112</v>
      </c>
      <c r="C91" s="187" t="s">
        <v>113</v>
      </c>
      <c r="D91" s="188"/>
      <c r="E91" s="188"/>
      <c r="F91" s="194" t="s">
        <v>26</v>
      </c>
      <c r="G91" s="195"/>
      <c r="H91" s="195"/>
      <c r="I91" s="195">
        <f>'SO 01 4a Pol'!G53</f>
        <v>0</v>
      </c>
      <c r="J91" s="192" t="str">
        <f>IF(I100=0,"",I91/I100*100)</f>
        <v/>
      </c>
    </row>
    <row r="92" spans="1:10" ht="36.75" customHeight="1" x14ac:dyDescent="0.2">
      <c r="A92" s="181"/>
      <c r="B92" s="186" t="s">
        <v>114</v>
      </c>
      <c r="C92" s="187" t="s">
        <v>115</v>
      </c>
      <c r="D92" s="188"/>
      <c r="E92" s="188"/>
      <c r="F92" s="194" t="s">
        <v>26</v>
      </c>
      <c r="G92" s="195"/>
      <c r="H92" s="195"/>
      <c r="I92" s="195">
        <f>'SO 01 4a Pol'!G63</f>
        <v>0</v>
      </c>
      <c r="J92" s="192" t="str">
        <f>IF(I100=0,"",I92/I100*100)</f>
        <v/>
      </c>
    </row>
    <row r="93" spans="1:10" ht="36.75" customHeight="1" x14ac:dyDescent="0.2">
      <c r="A93" s="181"/>
      <c r="B93" s="186" t="s">
        <v>116</v>
      </c>
      <c r="C93" s="187" t="s">
        <v>117</v>
      </c>
      <c r="D93" s="188"/>
      <c r="E93" s="188"/>
      <c r="F93" s="194" t="s">
        <v>26</v>
      </c>
      <c r="G93" s="195"/>
      <c r="H93" s="195"/>
      <c r="I93" s="195">
        <f>'SO 01 4a Pol'!G84</f>
        <v>0</v>
      </c>
      <c r="J93" s="192" t="str">
        <f>IF(I100=0,"",I93/I100*100)</f>
        <v/>
      </c>
    </row>
    <row r="94" spans="1:10" ht="36.75" customHeight="1" x14ac:dyDescent="0.2">
      <c r="A94" s="181"/>
      <c r="B94" s="186" t="s">
        <v>118</v>
      </c>
      <c r="C94" s="187" t="s">
        <v>119</v>
      </c>
      <c r="D94" s="188"/>
      <c r="E94" s="188"/>
      <c r="F94" s="194" t="s">
        <v>26</v>
      </c>
      <c r="G94" s="195"/>
      <c r="H94" s="195"/>
      <c r="I94" s="195">
        <f>'SO 01 4a Pol'!G91</f>
        <v>0</v>
      </c>
      <c r="J94" s="192" t="str">
        <f>IF(I100=0,"",I94/I100*100)</f>
        <v/>
      </c>
    </row>
    <row r="95" spans="1:10" ht="36.75" customHeight="1" x14ac:dyDescent="0.2">
      <c r="A95" s="181"/>
      <c r="B95" s="186" t="s">
        <v>120</v>
      </c>
      <c r="C95" s="187" t="s">
        <v>121</v>
      </c>
      <c r="D95" s="188"/>
      <c r="E95" s="188"/>
      <c r="F95" s="194" t="s">
        <v>26</v>
      </c>
      <c r="G95" s="195"/>
      <c r="H95" s="195"/>
      <c r="I95" s="195">
        <f>'SO 01 4a Pol'!G94</f>
        <v>0</v>
      </c>
      <c r="J95" s="192" t="str">
        <f>IF(I100=0,"",I95/I100*100)</f>
        <v/>
      </c>
    </row>
    <row r="96" spans="1:10" ht="36.75" customHeight="1" x14ac:dyDescent="0.2">
      <c r="A96" s="181"/>
      <c r="B96" s="186" t="s">
        <v>122</v>
      </c>
      <c r="C96" s="187" t="s">
        <v>123</v>
      </c>
      <c r="D96" s="188"/>
      <c r="E96" s="188"/>
      <c r="F96" s="194" t="s">
        <v>26</v>
      </c>
      <c r="G96" s="195"/>
      <c r="H96" s="195"/>
      <c r="I96" s="195">
        <f>'SO 01 4a Pol'!G106</f>
        <v>0</v>
      </c>
      <c r="J96" s="192" t="str">
        <f>IF(I100=0,"",I96/I100*100)</f>
        <v/>
      </c>
    </row>
    <row r="97" spans="1:10" ht="36.75" customHeight="1" x14ac:dyDescent="0.2">
      <c r="A97" s="181"/>
      <c r="B97" s="186" t="s">
        <v>124</v>
      </c>
      <c r="C97" s="187" t="s">
        <v>125</v>
      </c>
      <c r="D97" s="188"/>
      <c r="E97" s="188"/>
      <c r="F97" s="194" t="s">
        <v>126</v>
      </c>
      <c r="G97" s="195"/>
      <c r="H97" s="195"/>
      <c r="I97" s="195">
        <f>'SO 01 1a Pol'!G234</f>
        <v>0</v>
      </c>
      <c r="J97" s="192" t="str">
        <f>IF(I100=0,"",I97/I100*100)</f>
        <v/>
      </c>
    </row>
    <row r="98" spans="1:10" ht="36.75" customHeight="1" x14ac:dyDescent="0.2">
      <c r="A98" s="181"/>
      <c r="B98" s="186" t="s">
        <v>127</v>
      </c>
      <c r="C98" s="187" t="s">
        <v>27</v>
      </c>
      <c r="D98" s="188"/>
      <c r="E98" s="188"/>
      <c r="F98" s="194" t="s">
        <v>127</v>
      </c>
      <c r="G98" s="195"/>
      <c r="H98" s="195"/>
      <c r="I98" s="195">
        <f>'SO 00 1a Naklady'!G8</f>
        <v>0</v>
      </c>
      <c r="J98" s="192" t="str">
        <f>IF(I100=0,"",I98/I100*100)</f>
        <v/>
      </c>
    </row>
    <row r="99" spans="1:10" ht="36.75" customHeight="1" x14ac:dyDescent="0.2">
      <c r="A99" s="181"/>
      <c r="B99" s="186" t="s">
        <v>128</v>
      </c>
      <c r="C99" s="187" t="s">
        <v>28</v>
      </c>
      <c r="D99" s="188"/>
      <c r="E99" s="188"/>
      <c r="F99" s="194" t="s">
        <v>128</v>
      </c>
      <c r="G99" s="195"/>
      <c r="H99" s="195"/>
      <c r="I99" s="195">
        <f>'SO 00 1a Naklady'!G19</f>
        <v>0</v>
      </c>
      <c r="J99" s="192" t="str">
        <f>IF(I100=0,"",I99/I100*100)</f>
        <v/>
      </c>
    </row>
    <row r="100" spans="1:10" ht="25.5" customHeight="1" x14ac:dyDescent="0.2">
      <c r="A100" s="182"/>
      <c r="B100" s="189" t="s">
        <v>1</v>
      </c>
      <c r="C100" s="190"/>
      <c r="D100" s="191"/>
      <c r="E100" s="191"/>
      <c r="F100" s="196"/>
      <c r="G100" s="197"/>
      <c r="H100" s="197"/>
      <c r="I100" s="197">
        <f>SUM(I74:I99)</f>
        <v>0</v>
      </c>
      <c r="J100" s="193">
        <f>SUM(J74:J99)</f>
        <v>0</v>
      </c>
    </row>
    <row r="101" spans="1:10" x14ac:dyDescent="0.2">
      <c r="F101" s="135"/>
      <c r="G101" s="135"/>
      <c r="H101" s="135"/>
      <c r="I101" s="135"/>
      <c r="J101" s="136"/>
    </row>
    <row r="102" spans="1:10" x14ac:dyDescent="0.2">
      <c r="F102" s="135"/>
      <c r="G102" s="135"/>
      <c r="H102" s="135"/>
      <c r="I102" s="135"/>
      <c r="J102" s="136"/>
    </row>
    <row r="103" spans="1:10" x14ac:dyDescent="0.2">
      <c r="F103" s="135"/>
      <c r="G103" s="135"/>
      <c r="H103" s="135"/>
      <c r="I103" s="135"/>
      <c r="J103" s="136"/>
    </row>
  </sheetData>
  <sheetProtection algorithmName="SHA-512" hashValue="CR60gsQ64QD9L5THcjCBX+tNLLV36Pck6dmQ1+82weIe2t4l2fZpyiGXDUcdlUGdv2C3KqAQ4kw2h0yvf3zKCA==" saltValue="1qvNbtJaqIb1tooeb5ZJg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4">
    <mergeCell ref="C97:E97"/>
    <mergeCell ref="C98:E98"/>
    <mergeCell ref="C99:E99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B67:J67"/>
    <mergeCell ref="B68:J68"/>
    <mergeCell ref="C74:E74"/>
    <mergeCell ref="C75:E75"/>
    <mergeCell ref="C76:E76"/>
    <mergeCell ref="B62:J62"/>
    <mergeCell ref="B63:J63"/>
    <mergeCell ref="B64:J64"/>
    <mergeCell ref="B65:J65"/>
    <mergeCell ref="B66:J66"/>
    <mergeCell ref="B56:J56"/>
    <mergeCell ref="B57:J57"/>
    <mergeCell ref="B58:J58"/>
    <mergeCell ref="B60:J60"/>
    <mergeCell ref="B61:J61"/>
    <mergeCell ref="B51:J51"/>
    <mergeCell ref="B52:J52"/>
    <mergeCell ref="B53:J53"/>
    <mergeCell ref="B54:J54"/>
    <mergeCell ref="B55:J55"/>
    <mergeCell ref="C44:E44"/>
    <mergeCell ref="C45:E45"/>
    <mergeCell ref="C46:E46"/>
    <mergeCell ref="B47:E47"/>
    <mergeCell ref="B50:J5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+NR8HQjoQ2hU1ZEOqVEjLpW8sV6QSCZ6AQltj0WdKrhZd4XB4v+/racRzJD3pnGUidR71+41Kh14ux0lyUFHsA==" saltValue="i5APkSq32BUOlMdmc8rUL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B14FB-1261-4A3E-BDCE-BA63683F2895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129</v>
      </c>
      <c r="B1" s="199"/>
      <c r="C1" s="199"/>
      <c r="D1" s="199"/>
      <c r="E1" s="199"/>
      <c r="F1" s="199"/>
      <c r="G1" s="199"/>
      <c r="AG1" t="s">
        <v>130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131</v>
      </c>
    </row>
    <row r="3" spans="1:60" ht="24.95" customHeight="1" x14ac:dyDescent="0.2">
      <c r="A3" s="200" t="s">
        <v>8</v>
      </c>
      <c r="B3" s="49" t="s">
        <v>132</v>
      </c>
      <c r="C3" s="203" t="s">
        <v>52</v>
      </c>
      <c r="D3" s="201"/>
      <c r="E3" s="201"/>
      <c r="F3" s="201"/>
      <c r="G3" s="202"/>
      <c r="AC3" s="179" t="s">
        <v>133</v>
      </c>
      <c r="AG3" t="s">
        <v>134</v>
      </c>
    </row>
    <row r="4" spans="1:60" ht="24.95" customHeight="1" x14ac:dyDescent="0.2">
      <c r="A4" s="204" t="s">
        <v>9</v>
      </c>
      <c r="B4" s="205" t="s">
        <v>53</v>
      </c>
      <c r="C4" s="206" t="s">
        <v>52</v>
      </c>
      <c r="D4" s="207"/>
      <c r="E4" s="207"/>
      <c r="F4" s="207"/>
      <c r="G4" s="208"/>
      <c r="AG4" t="s">
        <v>135</v>
      </c>
    </row>
    <row r="5" spans="1:60" x14ac:dyDescent="0.2">
      <c r="D5" s="10"/>
    </row>
    <row r="6" spans="1:60" ht="38.25" x14ac:dyDescent="0.2">
      <c r="A6" s="210" t="s">
        <v>136</v>
      </c>
      <c r="B6" s="212" t="s">
        <v>137</v>
      </c>
      <c r="C6" s="212" t="s">
        <v>138</v>
      </c>
      <c r="D6" s="211" t="s">
        <v>139</v>
      </c>
      <c r="E6" s="210" t="s">
        <v>140</v>
      </c>
      <c r="F6" s="209" t="s">
        <v>141</v>
      </c>
      <c r="G6" s="210" t="s">
        <v>29</v>
      </c>
      <c r="H6" s="213" t="s">
        <v>30</v>
      </c>
      <c r="I6" s="213" t="s">
        <v>142</v>
      </c>
      <c r="J6" s="213" t="s">
        <v>31</v>
      </c>
      <c r="K6" s="213" t="s">
        <v>143</v>
      </c>
      <c r="L6" s="213" t="s">
        <v>144</v>
      </c>
      <c r="M6" s="213" t="s">
        <v>145</v>
      </c>
      <c r="N6" s="213" t="s">
        <v>146</v>
      </c>
      <c r="O6" s="213" t="s">
        <v>147</v>
      </c>
      <c r="P6" s="213" t="s">
        <v>148</v>
      </c>
      <c r="Q6" s="213" t="s">
        <v>149</v>
      </c>
      <c r="R6" s="213" t="s">
        <v>150</v>
      </c>
      <c r="S6" s="213" t="s">
        <v>151</v>
      </c>
      <c r="T6" s="213" t="s">
        <v>152</v>
      </c>
      <c r="U6" s="213" t="s">
        <v>153</v>
      </c>
      <c r="V6" s="213" t="s">
        <v>154</v>
      </c>
      <c r="W6" s="213" t="s">
        <v>155</v>
      </c>
      <c r="X6" s="213" t="s">
        <v>156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157</v>
      </c>
      <c r="B8" s="226" t="s">
        <v>127</v>
      </c>
      <c r="C8" s="242" t="s">
        <v>27</v>
      </c>
      <c r="D8" s="227"/>
      <c r="E8" s="228"/>
      <c r="F8" s="229"/>
      <c r="G8" s="229">
        <f>SUMIF(AG9:AG18,"&lt;&gt;NOR",G9:G18)</f>
        <v>0</v>
      </c>
      <c r="H8" s="229"/>
      <c r="I8" s="229">
        <f>SUM(I9:I18)</f>
        <v>0</v>
      </c>
      <c r="J8" s="229"/>
      <c r="K8" s="229">
        <f>SUM(K9:K18)</f>
        <v>0</v>
      </c>
      <c r="L8" s="229"/>
      <c r="M8" s="229">
        <f>SUM(M9:M18)</f>
        <v>0</v>
      </c>
      <c r="N8" s="229"/>
      <c r="O8" s="229">
        <f>SUM(O9:O18)</f>
        <v>0</v>
      </c>
      <c r="P8" s="229"/>
      <c r="Q8" s="229">
        <f>SUM(Q9:Q18)</f>
        <v>0</v>
      </c>
      <c r="R8" s="229"/>
      <c r="S8" s="229"/>
      <c r="T8" s="230"/>
      <c r="U8" s="224"/>
      <c r="V8" s="224">
        <f>SUM(V9:V18)</f>
        <v>0</v>
      </c>
      <c r="W8" s="224"/>
      <c r="X8" s="224"/>
      <c r="AG8" t="s">
        <v>158</v>
      </c>
    </row>
    <row r="9" spans="1:60" outlineLevel="1" x14ac:dyDescent="0.2">
      <c r="A9" s="231">
        <v>1</v>
      </c>
      <c r="B9" s="232" t="s">
        <v>159</v>
      </c>
      <c r="C9" s="243" t="s">
        <v>160</v>
      </c>
      <c r="D9" s="233" t="s">
        <v>161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162</v>
      </c>
      <c r="T9" s="237" t="s">
        <v>163</v>
      </c>
      <c r="U9" s="223">
        <v>0</v>
      </c>
      <c r="V9" s="223">
        <f>ROUND(E9*U9,2)</f>
        <v>0</v>
      </c>
      <c r="W9" s="223"/>
      <c r="X9" s="223" t="s">
        <v>164</v>
      </c>
      <c r="Y9" s="214"/>
      <c r="Z9" s="214"/>
      <c r="AA9" s="214"/>
      <c r="AB9" s="214"/>
      <c r="AC9" s="214"/>
      <c r="AD9" s="214"/>
      <c r="AE9" s="214"/>
      <c r="AF9" s="214"/>
      <c r="AG9" s="214" t="s">
        <v>165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44" t="s">
        <v>166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167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168</v>
      </c>
      <c r="C11" s="243" t="s">
        <v>169</v>
      </c>
      <c r="D11" s="233" t="s">
        <v>161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162</v>
      </c>
      <c r="T11" s="237" t="s">
        <v>163</v>
      </c>
      <c r="U11" s="223">
        <v>0</v>
      </c>
      <c r="V11" s="223">
        <f>ROUND(E11*U11,2)</f>
        <v>0</v>
      </c>
      <c r="W11" s="223"/>
      <c r="X11" s="223" t="s">
        <v>164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165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44" t="s">
        <v>170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167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3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171</v>
      </c>
      <c r="C13" s="243" t="s">
        <v>172</v>
      </c>
      <c r="D13" s="233" t="s">
        <v>161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162</v>
      </c>
      <c r="T13" s="237" t="s">
        <v>163</v>
      </c>
      <c r="U13" s="223">
        <v>0</v>
      </c>
      <c r="V13" s="223">
        <f>ROUND(E13*U13,2)</f>
        <v>0</v>
      </c>
      <c r="W13" s="223"/>
      <c r="X13" s="223" t="s">
        <v>164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165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44" t="s">
        <v>173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167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174</v>
      </c>
      <c r="C15" s="243" t="s">
        <v>175</v>
      </c>
      <c r="D15" s="233" t="s">
        <v>161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162</v>
      </c>
      <c r="T15" s="237" t="s">
        <v>163</v>
      </c>
      <c r="U15" s="223">
        <v>0</v>
      </c>
      <c r="V15" s="223">
        <f>ROUND(E15*U15,2)</f>
        <v>0</v>
      </c>
      <c r="W15" s="223"/>
      <c r="X15" s="223" t="s">
        <v>164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165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44" t="s">
        <v>176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167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5</v>
      </c>
      <c r="B17" s="232" t="s">
        <v>177</v>
      </c>
      <c r="C17" s="243" t="s">
        <v>178</v>
      </c>
      <c r="D17" s="233" t="s">
        <v>161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162</v>
      </c>
      <c r="T17" s="237" t="s">
        <v>163</v>
      </c>
      <c r="U17" s="223">
        <v>0</v>
      </c>
      <c r="V17" s="223">
        <f>ROUND(E17*U17,2)</f>
        <v>0</v>
      </c>
      <c r="W17" s="223"/>
      <c r="X17" s="223" t="s">
        <v>164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165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44" t="s">
        <v>179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167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25" t="s">
        <v>157</v>
      </c>
      <c r="B19" s="226" t="s">
        <v>128</v>
      </c>
      <c r="C19" s="242" t="s">
        <v>28</v>
      </c>
      <c r="D19" s="227"/>
      <c r="E19" s="228"/>
      <c r="F19" s="229"/>
      <c r="G19" s="229">
        <f>SUMIF(AG20:AG28,"&lt;&gt;NOR",G20:G28)</f>
        <v>0</v>
      </c>
      <c r="H19" s="229"/>
      <c r="I19" s="229">
        <f>SUM(I20:I28)</f>
        <v>0</v>
      </c>
      <c r="J19" s="229"/>
      <c r="K19" s="229">
        <f>SUM(K20:K28)</f>
        <v>0</v>
      </c>
      <c r="L19" s="229"/>
      <c r="M19" s="229">
        <f>SUM(M20:M28)</f>
        <v>0</v>
      </c>
      <c r="N19" s="229"/>
      <c r="O19" s="229">
        <f>SUM(O20:O28)</f>
        <v>0</v>
      </c>
      <c r="P19" s="229"/>
      <c r="Q19" s="229">
        <f>SUM(Q20:Q28)</f>
        <v>0</v>
      </c>
      <c r="R19" s="229"/>
      <c r="S19" s="229"/>
      <c r="T19" s="230"/>
      <c r="U19" s="224"/>
      <c r="V19" s="224">
        <f>SUM(V20:V28)</f>
        <v>0</v>
      </c>
      <c r="W19" s="224"/>
      <c r="X19" s="224"/>
      <c r="AG19" t="s">
        <v>158</v>
      </c>
    </row>
    <row r="20" spans="1:60" outlineLevel="1" x14ac:dyDescent="0.2">
      <c r="A20" s="231">
        <v>6</v>
      </c>
      <c r="B20" s="232" t="s">
        <v>180</v>
      </c>
      <c r="C20" s="243" t="s">
        <v>181</v>
      </c>
      <c r="D20" s="233" t="s">
        <v>161</v>
      </c>
      <c r="E20" s="234">
        <v>1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/>
      <c r="S20" s="236" t="s">
        <v>162</v>
      </c>
      <c r="T20" s="237" t="s">
        <v>163</v>
      </c>
      <c r="U20" s="223">
        <v>0</v>
      </c>
      <c r="V20" s="223">
        <f>ROUND(E20*U20,2)</f>
        <v>0</v>
      </c>
      <c r="W20" s="223"/>
      <c r="X20" s="223" t="s">
        <v>164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165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44" t="s">
        <v>182</v>
      </c>
      <c r="D21" s="239"/>
      <c r="E21" s="239"/>
      <c r="F21" s="239"/>
      <c r="G21" s="23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167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>
        <v>7</v>
      </c>
      <c r="B22" s="232" t="s">
        <v>183</v>
      </c>
      <c r="C22" s="243" t="s">
        <v>184</v>
      </c>
      <c r="D22" s="233" t="s">
        <v>161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162</v>
      </c>
      <c r="T22" s="237" t="s">
        <v>163</v>
      </c>
      <c r="U22" s="223">
        <v>0</v>
      </c>
      <c r="V22" s="223">
        <f>ROUND(E22*U22,2)</f>
        <v>0</v>
      </c>
      <c r="W22" s="223"/>
      <c r="X22" s="223" t="s">
        <v>164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165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44" t="s">
        <v>185</v>
      </c>
      <c r="D23" s="239"/>
      <c r="E23" s="239"/>
      <c r="F23" s="239"/>
      <c r="G23" s="23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167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38" t="str">
        <f>C23</f>
        <v>Náklady na vyhotovení dokumentace skutečného provedení stavby a její předání objednateli v požadované formě a požadovaném počtu.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8</v>
      </c>
      <c r="B24" s="232" t="s">
        <v>186</v>
      </c>
      <c r="C24" s="243" t="s">
        <v>187</v>
      </c>
      <c r="D24" s="233" t="s">
        <v>161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162</v>
      </c>
      <c r="T24" s="237" t="s">
        <v>163</v>
      </c>
      <c r="U24" s="223">
        <v>0</v>
      </c>
      <c r="V24" s="223">
        <f>ROUND(E24*U24,2)</f>
        <v>0</v>
      </c>
      <c r="W24" s="223"/>
      <c r="X24" s="223" t="s">
        <v>164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165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44" t="s">
        <v>188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167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38" t="str">
        <f>C25</f>
        <v>Náklady zhotovitele, které vzniknou v souvislosti s povinnostmi zhotovitele při předání a převzetí díla.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>
        <v>9</v>
      </c>
      <c r="B26" s="232" t="s">
        <v>189</v>
      </c>
      <c r="C26" s="243" t="s">
        <v>190</v>
      </c>
      <c r="D26" s="233" t="s">
        <v>161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162</v>
      </c>
      <c r="T26" s="237" t="s">
        <v>163</v>
      </c>
      <c r="U26" s="223">
        <v>0</v>
      </c>
      <c r="V26" s="223">
        <f>ROUND(E26*U26,2)</f>
        <v>0</v>
      </c>
      <c r="W26" s="223"/>
      <c r="X26" s="223" t="s">
        <v>164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165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33.75" outlineLevel="1" x14ac:dyDescent="0.2">
      <c r="A27" s="221"/>
      <c r="B27" s="222"/>
      <c r="C27" s="244" t="s">
        <v>191</v>
      </c>
      <c r="D27" s="239"/>
      <c r="E27" s="239"/>
      <c r="F27" s="239"/>
      <c r="G27" s="239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167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38" t="str">
        <f>C27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21"/>
      <c r="B28" s="222"/>
      <c r="C28" s="245" t="s">
        <v>192</v>
      </c>
      <c r="D28" s="240"/>
      <c r="E28" s="240"/>
      <c r="F28" s="240"/>
      <c r="G28" s="240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167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38" t="str">
        <f>C28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3"/>
      <c r="B29" s="4"/>
      <c r="C29" s="246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E29">
        <v>15</v>
      </c>
      <c r="AF29">
        <v>21</v>
      </c>
      <c r="AG29" t="s">
        <v>144</v>
      </c>
    </row>
    <row r="30" spans="1:60" x14ac:dyDescent="0.2">
      <c r="A30" s="217"/>
      <c r="B30" s="218" t="s">
        <v>29</v>
      </c>
      <c r="C30" s="247"/>
      <c r="D30" s="219"/>
      <c r="E30" s="220"/>
      <c r="F30" s="220"/>
      <c r="G30" s="241">
        <f>G8+G19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f>SUMIF(L7:L28,AE29,G7:G28)</f>
        <v>0</v>
      </c>
      <c r="AF30">
        <f>SUMIF(L7:L28,AF29,G7:G28)</f>
        <v>0</v>
      </c>
      <c r="AG30" t="s">
        <v>193</v>
      </c>
    </row>
    <row r="31" spans="1:60" x14ac:dyDescent="0.2">
      <c r="C31" s="248"/>
      <c r="D31" s="10"/>
      <c r="AG31" t="s">
        <v>194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vqo5QwBf2zL7zE0Ke76gkzPhHepbX328G7mssF1ptj2wZPmkqZtDyupm7aftCvh5/ACezC1NpboUG9HrrQS3w==" saltValue="T8afq8Y+2rPA+JASbkh/Iw==" spinCount="100000" sheet="1"/>
  <mergeCells count="14">
    <mergeCell ref="C27:G27"/>
    <mergeCell ref="C28:G28"/>
    <mergeCell ref="C14:G14"/>
    <mergeCell ref="C16:G16"/>
    <mergeCell ref="C18:G18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BCA97-E7AF-45EA-B537-70AA498EDAC1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195</v>
      </c>
      <c r="B1" s="199"/>
      <c r="C1" s="199"/>
      <c r="D1" s="199"/>
      <c r="E1" s="199"/>
      <c r="F1" s="199"/>
      <c r="G1" s="199"/>
      <c r="AG1" t="s">
        <v>130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131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9" t="s">
        <v>131</v>
      </c>
      <c r="AG3" t="s">
        <v>134</v>
      </c>
    </row>
    <row r="4" spans="1:60" ht="24.95" customHeight="1" x14ac:dyDescent="0.2">
      <c r="A4" s="204" t="s">
        <v>9</v>
      </c>
      <c r="B4" s="205" t="s">
        <v>53</v>
      </c>
      <c r="C4" s="206" t="s">
        <v>57</v>
      </c>
      <c r="D4" s="207"/>
      <c r="E4" s="207"/>
      <c r="F4" s="207"/>
      <c r="G4" s="208"/>
      <c r="AG4" t="s">
        <v>135</v>
      </c>
    </row>
    <row r="5" spans="1:60" x14ac:dyDescent="0.2">
      <c r="D5" s="10"/>
    </row>
    <row r="6" spans="1:60" ht="38.25" x14ac:dyDescent="0.2">
      <c r="A6" s="210" t="s">
        <v>136</v>
      </c>
      <c r="B6" s="212" t="s">
        <v>137</v>
      </c>
      <c r="C6" s="212" t="s">
        <v>138</v>
      </c>
      <c r="D6" s="211" t="s">
        <v>139</v>
      </c>
      <c r="E6" s="210" t="s">
        <v>140</v>
      </c>
      <c r="F6" s="209" t="s">
        <v>141</v>
      </c>
      <c r="G6" s="210" t="s">
        <v>29</v>
      </c>
      <c r="H6" s="213" t="s">
        <v>30</v>
      </c>
      <c r="I6" s="213" t="s">
        <v>142</v>
      </c>
      <c r="J6" s="213" t="s">
        <v>31</v>
      </c>
      <c r="K6" s="213" t="s">
        <v>143</v>
      </c>
      <c r="L6" s="213" t="s">
        <v>144</v>
      </c>
      <c r="M6" s="213" t="s">
        <v>145</v>
      </c>
      <c r="N6" s="213" t="s">
        <v>146</v>
      </c>
      <c r="O6" s="213" t="s">
        <v>147</v>
      </c>
      <c r="P6" s="213" t="s">
        <v>148</v>
      </c>
      <c r="Q6" s="213" t="s">
        <v>149</v>
      </c>
      <c r="R6" s="213" t="s">
        <v>150</v>
      </c>
      <c r="S6" s="213" t="s">
        <v>151</v>
      </c>
      <c r="T6" s="213" t="s">
        <v>152</v>
      </c>
      <c r="U6" s="213" t="s">
        <v>153</v>
      </c>
      <c r="V6" s="213" t="s">
        <v>154</v>
      </c>
      <c r="W6" s="213" t="s">
        <v>155</v>
      </c>
      <c r="X6" s="213" t="s">
        <v>156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157</v>
      </c>
      <c r="B8" s="226" t="s">
        <v>78</v>
      </c>
      <c r="C8" s="242" t="s">
        <v>79</v>
      </c>
      <c r="D8" s="227"/>
      <c r="E8" s="228"/>
      <c r="F8" s="229"/>
      <c r="G8" s="229">
        <f>SUMIF(AG9:AG25,"&lt;&gt;NOR",G9:G25)</f>
        <v>0</v>
      </c>
      <c r="H8" s="229"/>
      <c r="I8" s="229">
        <f>SUM(I9:I25)</f>
        <v>0</v>
      </c>
      <c r="J8" s="229"/>
      <c r="K8" s="229">
        <f>SUM(K9:K25)</f>
        <v>0</v>
      </c>
      <c r="L8" s="229"/>
      <c r="M8" s="229">
        <f>SUM(M9:M25)</f>
        <v>0</v>
      </c>
      <c r="N8" s="229"/>
      <c r="O8" s="229">
        <f>SUM(O9:O25)</f>
        <v>1.9</v>
      </c>
      <c r="P8" s="229"/>
      <c r="Q8" s="229">
        <f>SUM(Q9:Q25)</f>
        <v>0</v>
      </c>
      <c r="R8" s="229"/>
      <c r="S8" s="229"/>
      <c r="T8" s="230"/>
      <c r="U8" s="224"/>
      <c r="V8" s="224">
        <f>SUM(V9:V25)</f>
        <v>54.879999999999995</v>
      </c>
      <c r="W8" s="224"/>
      <c r="X8" s="224"/>
      <c r="AG8" t="s">
        <v>158</v>
      </c>
    </row>
    <row r="9" spans="1:60" outlineLevel="1" x14ac:dyDescent="0.2">
      <c r="A9" s="231">
        <v>1</v>
      </c>
      <c r="B9" s="232" t="s">
        <v>196</v>
      </c>
      <c r="C9" s="243" t="s">
        <v>197</v>
      </c>
      <c r="D9" s="233" t="s">
        <v>198</v>
      </c>
      <c r="E9" s="234">
        <v>8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6.3E-3</v>
      </c>
      <c r="O9" s="236">
        <f>ROUND(E9*N9,2)</f>
        <v>0.05</v>
      </c>
      <c r="P9" s="236">
        <v>0</v>
      </c>
      <c r="Q9" s="236">
        <f>ROUND(E9*P9,2)</f>
        <v>0</v>
      </c>
      <c r="R9" s="236" t="s">
        <v>199</v>
      </c>
      <c r="S9" s="236" t="s">
        <v>162</v>
      </c>
      <c r="T9" s="237" t="s">
        <v>162</v>
      </c>
      <c r="U9" s="223">
        <v>0.11</v>
      </c>
      <c r="V9" s="223">
        <f>ROUND(E9*U9,2)</f>
        <v>0.88</v>
      </c>
      <c r="W9" s="223"/>
      <c r="X9" s="223" t="s">
        <v>200</v>
      </c>
      <c r="Y9" s="214"/>
      <c r="Z9" s="214"/>
      <c r="AA9" s="214"/>
      <c r="AB9" s="214"/>
      <c r="AC9" s="214"/>
      <c r="AD9" s="214"/>
      <c r="AE9" s="214"/>
      <c r="AF9" s="214"/>
      <c r="AG9" s="214" t="s">
        <v>201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4" t="s">
        <v>202</v>
      </c>
      <c r="D10" s="253"/>
      <c r="E10" s="253"/>
      <c r="F10" s="253"/>
      <c r="G10" s="25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203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5" t="s">
        <v>204</v>
      </c>
      <c r="D11" s="249"/>
      <c r="E11" s="250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205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5" t="s">
        <v>206</v>
      </c>
      <c r="D12" s="249"/>
      <c r="E12" s="250">
        <v>8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205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45" outlineLevel="1" x14ac:dyDescent="0.2">
      <c r="A13" s="231">
        <v>2</v>
      </c>
      <c r="B13" s="232" t="s">
        <v>207</v>
      </c>
      <c r="C13" s="243" t="s">
        <v>208</v>
      </c>
      <c r="D13" s="233" t="s">
        <v>198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4.9500000000000004E-3</v>
      </c>
      <c r="O13" s="236">
        <f>ROUND(E13*N13,2)</f>
        <v>0</v>
      </c>
      <c r="P13" s="236">
        <v>0</v>
      </c>
      <c r="Q13" s="236">
        <f>ROUND(E13*P13,2)</f>
        <v>0</v>
      </c>
      <c r="R13" s="236" t="s">
        <v>209</v>
      </c>
      <c r="S13" s="236" t="s">
        <v>162</v>
      </c>
      <c r="T13" s="237" t="s">
        <v>210</v>
      </c>
      <c r="U13" s="223">
        <v>0.96</v>
      </c>
      <c r="V13" s="223">
        <f>ROUND(E13*U13,2)</f>
        <v>0.96</v>
      </c>
      <c r="W13" s="223"/>
      <c r="X13" s="223" t="s">
        <v>200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201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5" t="s">
        <v>211</v>
      </c>
      <c r="D14" s="249"/>
      <c r="E14" s="250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205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5" t="s">
        <v>212</v>
      </c>
      <c r="D15" s="249"/>
      <c r="E15" s="250">
        <v>1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205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31">
        <v>3</v>
      </c>
      <c r="B16" s="232" t="s">
        <v>213</v>
      </c>
      <c r="C16" s="243" t="s">
        <v>214</v>
      </c>
      <c r="D16" s="233" t="s">
        <v>215</v>
      </c>
      <c r="E16" s="234">
        <v>32.799999999999997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1.393E-2</v>
      </c>
      <c r="O16" s="236">
        <f>ROUND(E16*N16,2)</f>
        <v>0.46</v>
      </c>
      <c r="P16" s="236">
        <v>0</v>
      </c>
      <c r="Q16" s="236">
        <f>ROUND(E16*P16,2)</f>
        <v>0</v>
      </c>
      <c r="R16" s="236"/>
      <c r="S16" s="236" t="s">
        <v>216</v>
      </c>
      <c r="T16" s="237" t="s">
        <v>163</v>
      </c>
      <c r="U16" s="223">
        <v>0.69</v>
      </c>
      <c r="V16" s="223">
        <f>ROUND(E16*U16,2)</f>
        <v>22.63</v>
      </c>
      <c r="W16" s="223"/>
      <c r="X16" s="223" t="s">
        <v>200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201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44" t="s">
        <v>452</v>
      </c>
      <c r="D17" s="239"/>
      <c r="E17" s="239"/>
      <c r="F17" s="239"/>
      <c r="G17" s="239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167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45" t="s">
        <v>217</v>
      </c>
      <c r="D18" s="240"/>
      <c r="E18" s="240"/>
      <c r="F18" s="240"/>
      <c r="G18" s="240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167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45" t="s">
        <v>218</v>
      </c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167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5" t="s">
        <v>219</v>
      </c>
      <c r="D20" s="240"/>
      <c r="E20" s="240"/>
      <c r="F20" s="240"/>
      <c r="G20" s="240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167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38" t="str">
        <f>C20</f>
        <v>- standardního tmelení Q2, to je: základní tmelení Q1+ dodatečné tmelení (tmelení najemno) a případné přebroušení.</v>
      </c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5" t="s">
        <v>220</v>
      </c>
      <c r="D21" s="249"/>
      <c r="E21" s="250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205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5" t="s">
        <v>221</v>
      </c>
      <c r="D22" s="249"/>
      <c r="E22" s="250">
        <v>32.799999999999997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205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1">
        <v>4</v>
      </c>
      <c r="B23" s="232" t="s">
        <v>222</v>
      </c>
      <c r="C23" s="243" t="s">
        <v>223</v>
      </c>
      <c r="D23" s="233" t="s">
        <v>215</v>
      </c>
      <c r="E23" s="234">
        <v>23.574999999999999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5.9139999999999998E-2</v>
      </c>
      <c r="O23" s="236">
        <f>ROUND(E23*N23,2)</f>
        <v>1.39</v>
      </c>
      <c r="P23" s="236">
        <v>0</v>
      </c>
      <c r="Q23" s="236">
        <f>ROUND(E23*P23,2)</f>
        <v>0</v>
      </c>
      <c r="R23" s="236"/>
      <c r="S23" s="236" t="s">
        <v>216</v>
      </c>
      <c r="T23" s="237" t="s">
        <v>162</v>
      </c>
      <c r="U23" s="223">
        <v>1.29</v>
      </c>
      <c r="V23" s="223">
        <f>ROUND(E23*U23,2)</f>
        <v>30.41</v>
      </c>
      <c r="W23" s="223"/>
      <c r="X23" s="223" t="s">
        <v>200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201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55" t="s">
        <v>220</v>
      </c>
      <c r="D24" s="249"/>
      <c r="E24" s="250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205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5" t="s">
        <v>224</v>
      </c>
      <c r="D25" s="249"/>
      <c r="E25" s="250">
        <v>23.574999999999999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205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25" t="s">
        <v>157</v>
      </c>
      <c r="B26" s="226" t="s">
        <v>80</v>
      </c>
      <c r="C26" s="242" t="s">
        <v>81</v>
      </c>
      <c r="D26" s="227"/>
      <c r="E26" s="228"/>
      <c r="F26" s="229"/>
      <c r="G26" s="229">
        <f>SUMIF(AG27:AG48,"&lt;&gt;NOR",G27:G48)</f>
        <v>0</v>
      </c>
      <c r="H26" s="229"/>
      <c r="I26" s="229">
        <f>SUM(I27:I48)</f>
        <v>0</v>
      </c>
      <c r="J26" s="229"/>
      <c r="K26" s="229">
        <f>SUM(K27:K48)</f>
        <v>0</v>
      </c>
      <c r="L26" s="229"/>
      <c r="M26" s="229">
        <f>SUM(M27:M48)</f>
        <v>0</v>
      </c>
      <c r="N26" s="229"/>
      <c r="O26" s="229">
        <f>SUM(O27:O48)</f>
        <v>2.14</v>
      </c>
      <c r="P26" s="229"/>
      <c r="Q26" s="229">
        <f>SUM(Q27:Q48)</f>
        <v>0</v>
      </c>
      <c r="R26" s="229"/>
      <c r="S26" s="229"/>
      <c r="T26" s="230"/>
      <c r="U26" s="224"/>
      <c r="V26" s="224">
        <f>SUM(V27:V48)</f>
        <v>5.15</v>
      </c>
      <c r="W26" s="224"/>
      <c r="X26" s="224"/>
      <c r="AG26" t="s">
        <v>158</v>
      </c>
    </row>
    <row r="27" spans="1:60" ht="33.75" outlineLevel="1" x14ac:dyDescent="0.2">
      <c r="A27" s="231">
        <v>5</v>
      </c>
      <c r="B27" s="232" t="s">
        <v>225</v>
      </c>
      <c r="C27" s="243" t="s">
        <v>226</v>
      </c>
      <c r="D27" s="233" t="s">
        <v>227</v>
      </c>
      <c r="E27" s="234">
        <v>0.71299999999999997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2.5251399999999999</v>
      </c>
      <c r="O27" s="236">
        <f>ROUND(E27*N27,2)</f>
        <v>1.8</v>
      </c>
      <c r="P27" s="236">
        <v>0</v>
      </c>
      <c r="Q27" s="236">
        <f>ROUND(E27*P27,2)</f>
        <v>0</v>
      </c>
      <c r="R27" s="236" t="s">
        <v>209</v>
      </c>
      <c r="S27" s="236" t="s">
        <v>162</v>
      </c>
      <c r="T27" s="237" t="s">
        <v>162</v>
      </c>
      <c r="U27" s="223">
        <v>0.95499999999999996</v>
      </c>
      <c r="V27" s="223">
        <f>ROUND(E27*U27,2)</f>
        <v>0.68</v>
      </c>
      <c r="W27" s="223"/>
      <c r="X27" s="223" t="s">
        <v>200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201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5" t="s">
        <v>204</v>
      </c>
      <c r="D28" s="249"/>
      <c r="E28" s="250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205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5" t="s">
        <v>228</v>
      </c>
      <c r="D29" s="249"/>
      <c r="E29" s="250">
        <v>0.71299999999999997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205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1">
        <v>6</v>
      </c>
      <c r="B30" s="232" t="s">
        <v>229</v>
      </c>
      <c r="C30" s="243" t="s">
        <v>230</v>
      </c>
      <c r="D30" s="233" t="s">
        <v>215</v>
      </c>
      <c r="E30" s="234">
        <v>7.13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2.3310000000000001E-2</v>
      </c>
      <c r="O30" s="236">
        <f>ROUND(E30*N30,2)</f>
        <v>0.17</v>
      </c>
      <c r="P30" s="236">
        <v>0</v>
      </c>
      <c r="Q30" s="236">
        <f>ROUND(E30*P30,2)</f>
        <v>0</v>
      </c>
      <c r="R30" s="236" t="s">
        <v>209</v>
      </c>
      <c r="S30" s="236" t="s">
        <v>162</v>
      </c>
      <c r="T30" s="237" t="s">
        <v>162</v>
      </c>
      <c r="U30" s="223">
        <v>0.28799999999999998</v>
      </c>
      <c r="V30" s="223">
        <f>ROUND(E30*U30,2)</f>
        <v>2.0499999999999998</v>
      </c>
      <c r="W30" s="223"/>
      <c r="X30" s="223" t="s">
        <v>200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201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21"/>
      <c r="B31" s="222"/>
      <c r="C31" s="254" t="s">
        <v>231</v>
      </c>
      <c r="D31" s="253"/>
      <c r="E31" s="253"/>
      <c r="F31" s="253"/>
      <c r="G31" s="25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203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38" t="str">
        <f>C31</f>
        <v>otevřeného podhledu, bez podpěrné konstrukce, s osazením na sucho na zdech do připravených ozubů, popř. na rovných zdech, trámech, průvlacích, nebo do traverz, bez úpravy povrchu plechů, s pomocným lešením.</v>
      </c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5" t="s">
        <v>204</v>
      </c>
      <c r="D32" s="249"/>
      <c r="E32" s="250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205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5" t="s">
        <v>232</v>
      </c>
      <c r="D33" s="249"/>
      <c r="E33" s="250">
        <v>7.13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205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1">
        <v>7</v>
      </c>
      <c r="B34" s="232" t="s">
        <v>233</v>
      </c>
      <c r="C34" s="243" t="s">
        <v>234</v>
      </c>
      <c r="D34" s="233" t="s">
        <v>215</v>
      </c>
      <c r="E34" s="234">
        <v>1.86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1.09E-2</v>
      </c>
      <c r="O34" s="236">
        <f>ROUND(E34*N34,2)</f>
        <v>0.02</v>
      </c>
      <c r="P34" s="236">
        <v>0</v>
      </c>
      <c r="Q34" s="236">
        <f>ROUND(E34*P34,2)</f>
        <v>0</v>
      </c>
      <c r="R34" s="236" t="s">
        <v>209</v>
      </c>
      <c r="S34" s="236" t="s">
        <v>162</v>
      </c>
      <c r="T34" s="237" t="s">
        <v>162</v>
      </c>
      <c r="U34" s="223">
        <v>2.5000000000000001E-2</v>
      </c>
      <c r="V34" s="223">
        <f>ROUND(E34*U34,2)</f>
        <v>0.05</v>
      </c>
      <c r="W34" s="223"/>
      <c r="X34" s="223" t="s">
        <v>200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201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21"/>
      <c r="B35" s="222"/>
      <c r="C35" s="254" t="s">
        <v>231</v>
      </c>
      <c r="D35" s="253"/>
      <c r="E35" s="253"/>
      <c r="F35" s="253"/>
      <c r="G35" s="25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203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38" t="str">
        <f>C35</f>
        <v>otevřeného podhledu, bez podpěrné konstrukce, s osazením na sucho na zdech do připravených ozubů, popř. na rovných zdech, trámech, průvlacích, nebo do traverz, bez úpravy povrchu plechů, s pomocným lešením.</v>
      </c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5" t="s">
        <v>204</v>
      </c>
      <c r="D36" s="249"/>
      <c r="E36" s="250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205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5" t="s">
        <v>235</v>
      </c>
      <c r="D37" s="249"/>
      <c r="E37" s="250">
        <v>1.86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205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>
        <v>8</v>
      </c>
      <c r="B38" s="232" t="s">
        <v>236</v>
      </c>
      <c r="C38" s="243" t="s">
        <v>237</v>
      </c>
      <c r="D38" s="233" t="s">
        <v>238</v>
      </c>
      <c r="E38" s="234">
        <v>7.1300000000000001E-3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1.02139</v>
      </c>
      <c r="O38" s="236">
        <f>ROUND(E38*N38,2)</f>
        <v>0.01</v>
      </c>
      <c r="P38" s="236">
        <v>0</v>
      </c>
      <c r="Q38" s="236">
        <f>ROUND(E38*P38,2)</f>
        <v>0</v>
      </c>
      <c r="R38" s="236" t="s">
        <v>209</v>
      </c>
      <c r="S38" s="236" t="s">
        <v>162</v>
      </c>
      <c r="T38" s="237" t="s">
        <v>162</v>
      </c>
      <c r="U38" s="223">
        <v>26.616</v>
      </c>
      <c r="V38" s="223">
        <f>ROUND(E38*U38,2)</f>
        <v>0.19</v>
      </c>
      <c r="W38" s="223"/>
      <c r="X38" s="223" t="s">
        <v>200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201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33.75" outlineLevel="1" x14ac:dyDescent="0.2">
      <c r="A39" s="221"/>
      <c r="B39" s="222"/>
      <c r="C39" s="254" t="s">
        <v>239</v>
      </c>
      <c r="D39" s="253"/>
      <c r="E39" s="253"/>
      <c r="F39" s="253"/>
      <c r="G39" s="25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203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38" t="str">
        <f>C39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5" t="s">
        <v>240</v>
      </c>
      <c r="D40" s="249"/>
      <c r="E40" s="250">
        <v>7.1300000000000001E-3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205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1">
        <v>9</v>
      </c>
      <c r="B41" s="232" t="s">
        <v>241</v>
      </c>
      <c r="C41" s="243" t="s">
        <v>242</v>
      </c>
      <c r="D41" s="233" t="s">
        <v>238</v>
      </c>
      <c r="E41" s="234">
        <v>0.13156000000000001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1.6629999999999999E-2</v>
      </c>
      <c r="O41" s="236">
        <f>ROUND(E41*N41,2)</f>
        <v>0</v>
      </c>
      <c r="P41" s="236">
        <v>0</v>
      </c>
      <c r="Q41" s="236">
        <f>ROUND(E41*P41,2)</f>
        <v>0</v>
      </c>
      <c r="R41" s="236" t="s">
        <v>209</v>
      </c>
      <c r="S41" s="236" t="s">
        <v>162</v>
      </c>
      <c r="T41" s="237" t="s">
        <v>162</v>
      </c>
      <c r="U41" s="223">
        <v>16.582999999999998</v>
      </c>
      <c r="V41" s="223">
        <f>ROUND(E41*U41,2)</f>
        <v>2.1800000000000002</v>
      </c>
      <c r="W41" s="223"/>
      <c r="X41" s="223" t="s">
        <v>200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201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4" t="s">
        <v>243</v>
      </c>
      <c r="D42" s="253"/>
      <c r="E42" s="253"/>
      <c r="F42" s="253"/>
      <c r="G42" s="25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203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5" t="s">
        <v>204</v>
      </c>
      <c r="D43" s="249"/>
      <c r="E43" s="250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205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5" t="s">
        <v>244</v>
      </c>
      <c r="D44" s="249"/>
      <c r="E44" s="250">
        <v>0.13156000000000001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205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>
        <v>10</v>
      </c>
      <c r="B45" s="232" t="s">
        <v>245</v>
      </c>
      <c r="C45" s="243" t="s">
        <v>246</v>
      </c>
      <c r="D45" s="233" t="s">
        <v>238</v>
      </c>
      <c r="E45" s="234">
        <v>0.14471999999999999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1</v>
      </c>
      <c r="O45" s="236">
        <f>ROUND(E45*N45,2)</f>
        <v>0.14000000000000001</v>
      </c>
      <c r="P45" s="236">
        <v>0</v>
      </c>
      <c r="Q45" s="236">
        <f>ROUND(E45*P45,2)</f>
        <v>0</v>
      </c>
      <c r="R45" s="236" t="s">
        <v>247</v>
      </c>
      <c r="S45" s="236" t="s">
        <v>162</v>
      </c>
      <c r="T45" s="237" t="s">
        <v>162</v>
      </c>
      <c r="U45" s="223">
        <v>0</v>
      </c>
      <c r="V45" s="223">
        <f>ROUND(E45*U45,2)</f>
        <v>0</v>
      </c>
      <c r="W45" s="223"/>
      <c r="X45" s="223" t="s">
        <v>248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249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5" t="s">
        <v>204</v>
      </c>
      <c r="D46" s="249"/>
      <c r="E46" s="250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205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5" t="s">
        <v>244</v>
      </c>
      <c r="D47" s="249"/>
      <c r="E47" s="250">
        <v>0.13156000000000001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205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6" t="s">
        <v>250</v>
      </c>
      <c r="D48" s="251"/>
      <c r="E48" s="252">
        <v>1.316E-2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205</v>
      </c>
      <c r="AH48" s="214">
        <v>4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25" t="s">
        <v>157</v>
      </c>
      <c r="B49" s="226" t="s">
        <v>82</v>
      </c>
      <c r="C49" s="242" t="s">
        <v>83</v>
      </c>
      <c r="D49" s="227"/>
      <c r="E49" s="228"/>
      <c r="F49" s="229"/>
      <c r="G49" s="229">
        <f>SUMIF(AG50:AG70,"&lt;&gt;NOR",G50:G70)</f>
        <v>0</v>
      </c>
      <c r="H49" s="229"/>
      <c r="I49" s="229">
        <f>SUM(I50:I70)</f>
        <v>0</v>
      </c>
      <c r="J49" s="229"/>
      <c r="K49" s="229">
        <f>SUM(K50:K70)</f>
        <v>0</v>
      </c>
      <c r="L49" s="229"/>
      <c r="M49" s="229">
        <f>SUM(M50:M70)</f>
        <v>0</v>
      </c>
      <c r="N49" s="229"/>
      <c r="O49" s="229">
        <f>SUM(O50:O70)</f>
        <v>3.62</v>
      </c>
      <c r="P49" s="229"/>
      <c r="Q49" s="229">
        <f>SUM(Q50:Q70)</f>
        <v>0</v>
      </c>
      <c r="R49" s="229"/>
      <c r="S49" s="229"/>
      <c r="T49" s="230"/>
      <c r="U49" s="224"/>
      <c r="V49" s="224">
        <f>SUM(V50:V70)</f>
        <v>112.5</v>
      </c>
      <c r="W49" s="224"/>
      <c r="X49" s="224"/>
      <c r="AG49" t="s">
        <v>158</v>
      </c>
    </row>
    <row r="50" spans="1:60" ht="22.5" outlineLevel="1" x14ac:dyDescent="0.2">
      <c r="A50" s="231">
        <v>11</v>
      </c>
      <c r="B50" s="232" t="s">
        <v>251</v>
      </c>
      <c r="C50" s="243" t="s">
        <v>252</v>
      </c>
      <c r="D50" s="233" t="s">
        <v>215</v>
      </c>
      <c r="E50" s="234">
        <v>58.9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3.3369999999999997E-2</v>
      </c>
      <c r="O50" s="236">
        <f>ROUND(E50*N50,2)</f>
        <v>1.97</v>
      </c>
      <c r="P50" s="236">
        <v>0</v>
      </c>
      <c r="Q50" s="236">
        <f>ROUND(E50*P50,2)</f>
        <v>0</v>
      </c>
      <c r="R50" s="236" t="s">
        <v>209</v>
      </c>
      <c r="S50" s="236" t="s">
        <v>162</v>
      </c>
      <c r="T50" s="237" t="s">
        <v>162</v>
      </c>
      <c r="U50" s="223">
        <v>1.08487</v>
      </c>
      <c r="V50" s="223">
        <f>ROUND(E50*U50,2)</f>
        <v>63.9</v>
      </c>
      <c r="W50" s="223"/>
      <c r="X50" s="223" t="s">
        <v>200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201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4" t="s">
        <v>253</v>
      </c>
      <c r="D51" s="253"/>
      <c r="E51" s="253"/>
      <c r="F51" s="253"/>
      <c r="G51" s="25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203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45" t="s">
        <v>254</v>
      </c>
      <c r="D52" s="240"/>
      <c r="E52" s="240"/>
      <c r="F52" s="240"/>
      <c r="G52" s="240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167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5" t="s">
        <v>255</v>
      </c>
      <c r="D53" s="249"/>
      <c r="E53" s="250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205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5" t="s">
        <v>256</v>
      </c>
      <c r="D54" s="249"/>
      <c r="E54" s="250">
        <v>13.8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205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5" t="s">
        <v>257</v>
      </c>
      <c r="D55" s="249"/>
      <c r="E55" s="250">
        <v>33.9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205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5" t="s">
        <v>258</v>
      </c>
      <c r="D56" s="249"/>
      <c r="E56" s="250">
        <v>11.2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205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31">
        <v>12</v>
      </c>
      <c r="B57" s="232" t="s">
        <v>259</v>
      </c>
      <c r="C57" s="243" t="s">
        <v>260</v>
      </c>
      <c r="D57" s="233" t="s">
        <v>261</v>
      </c>
      <c r="E57" s="234">
        <v>6.2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6">
        <v>3.465E-2</v>
      </c>
      <c r="O57" s="236">
        <f>ROUND(E57*N57,2)</f>
        <v>0.21</v>
      </c>
      <c r="P57" s="236">
        <v>0</v>
      </c>
      <c r="Q57" s="236">
        <f>ROUND(E57*P57,2)</f>
        <v>0</v>
      </c>
      <c r="R57" s="236" t="s">
        <v>199</v>
      </c>
      <c r="S57" s="236" t="s">
        <v>162</v>
      </c>
      <c r="T57" s="237" t="s">
        <v>162</v>
      </c>
      <c r="U57" s="223">
        <v>0.29799999999999999</v>
      </c>
      <c r="V57" s="223">
        <f>ROUND(E57*U57,2)</f>
        <v>1.85</v>
      </c>
      <c r="W57" s="223"/>
      <c r="X57" s="223" t="s">
        <v>200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201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4" t="s">
        <v>262</v>
      </c>
      <c r="D58" s="253"/>
      <c r="E58" s="253"/>
      <c r="F58" s="253"/>
      <c r="G58" s="25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203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5" t="s">
        <v>204</v>
      </c>
      <c r="D59" s="249"/>
      <c r="E59" s="250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205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5" t="s">
        <v>263</v>
      </c>
      <c r="D60" s="249"/>
      <c r="E60" s="250">
        <v>6.2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205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31">
        <v>13</v>
      </c>
      <c r="B61" s="232" t="s">
        <v>264</v>
      </c>
      <c r="C61" s="243" t="s">
        <v>265</v>
      </c>
      <c r="D61" s="233" t="s">
        <v>215</v>
      </c>
      <c r="E61" s="234">
        <v>138.78800000000001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1.038E-2</v>
      </c>
      <c r="O61" s="236">
        <f>ROUND(E61*N61,2)</f>
        <v>1.44</v>
      </c>
      <c r="P61" s="236">
        <v>0</v>
      </c>
      <c r="Q61" s="236">
        <f>ROUND(E61*P61,2)</f>
        <v>0</v>
      </c>
      <c r="R61" s="236" t="s">
        <v>199</v>
      </c>
      <c r="S61" s="236" t="s">
        <v>162</v>
      </c>
      <c r="T61" s="237" t="s">
        <v>162</v>
      </c>
      <c r="U61" s="223">
        <v>0.33688000000000001</v>
      </c>
      <c r="V61" s="223">
        <f>ROUND(E61*U61,2)</f>
        <v>46.75</v>
      </c>
      <c r="W61" s="223"/>
      <c r="X61" s="223" t="s">
        <v>200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201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44" t="s">
        <v>266</v>
      </c>
      <c r="D62" s="239"/>
      <c r="E62" s="239"/>
      <c r="F62" s="239"/>
      <c r="G62" s="239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167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5" t="s">
        <v>267</v>
      </c>
      <c r="D63" s="249"/>
      <c r="E63" s="250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205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5" t="s">
        <v>268</v>
      </c>
      <c r="D64" s="249"/>
      <c r="E64" s="250">
        <v>67.650000000000006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205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5" t="s">
        <v>269</v>
      </c>
      <c r="D65" s="249"/>
      <c r="E65" s="250">
        <v>-1.5760000000000001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205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5" t="s">
        <v>270</v>
      </c>
      <c r="D66" s="249"/>
      <c r="E66" s="250">
        <v>-1.7729999999999999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205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5" t="s">
        <v>271</v>
      </c>
      <c r="D67" s="249"/>
      <c r="E67" s="250">
        <v>47.765000000000001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205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5" t="s">
        <v>270</v>
      </c>
      <c r="D68" s="249"/>
      <c r="E68" s="250">
        <v>-1.7729999999999999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205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5" t="s">
        <v>272</v>
      </c>
      <c r="D69" s="249"/>
      <c r="E69" s="250">
        <v>31.57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205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5" t="s">
        <v>273</v>
      </c>
      <c r="D70" s="249"/>
      <c r="E70" s="250">
        <v>-3.0750000000000002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205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25" t="s">
        <v>157</v>
      </c>
      <c r="B71" s="226" t="s">
        <v>84</v>
      </c>
      <c r="C71" s="242" t="s">
        <v>85</v>
      </c>
      <c r="D71" s="227"/>
      <c r="E71" s="228"/>
      <c r="F71" s="229"/>
      <c r="G71" s="229">
        <f>SUMIF(AG72:AG80,"&lt;&gt;NOR",G72:G80)</f>
        <v>0</v>
      </c>
      <c r="H71" s="229"/>
      <c r="I71" s="229">
        <f>SUM(I72:I80)</f>
        <v>0</v>
      </c>
      <c r="J71" s="229"/>
      <c r="K71" s="229">
        <f>SUM(K72:K80)</f>
        <v>0</v>
      </c>
      <c r="L71" s="229"/>
      <c r="M71" s="229">
        <f>SUM(M72:M80)</f>
        <v>0</v>
      </c>
      <c r="N71" s="229"/>
      <c r="O71" s="229">
        <f>SUM(O72:O80)</f>
        <v>1.01</v>
      </c>
      <c r="P71" s="229"/>
      <c r="Q71" s="229">
        <f>SUM(Q72:Q80)</f>
        <v>0</v>
      </c>
      <c r="R71" s="229"/>
      <c r="S71" s="229"/>
      <c r="T71" s="230"/>
      <c r="U71" s="224"/>
      <c r="V71" s="224">
        <f>SUM(V72:V80)</f>
        <v>25.18</v>
      </c>
      <c r="W71" s="224"/>
      <c r="X71" s="224"/>
      <c r="AG71" t="s">
        <v>158</v>
      </c>
    </row>
    <row r="72" spans="1:60" outlineLevel="1" x14ac:dyDescent="0.2">
      <c r="A72" s="231">
        <v>14</v>
      </c>
      <c r="B72" s="232" t="s">
        <v>274</v>
      </c>
      <c r="C72" s="243" t="s">
        <v>275</v>
      </c>
      <c r="D72" s="233" t="s">
        <v>261</v>
      </c>
      <c r="E72" s="234">
        <v>21.9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3.0000000000000001E-3</v>
      </c>
      <c r="O72" s="236">
        <f>ROUND(E72*N72,2)</f>
        <v>7.0000000000000007E-2</v>
      </c>
      <c r="P72" s="236">
        <v>0</v>
      </c>
      <c r="Q72" s="236">
        <f>ROUND(E72*P72,2)</f>
        <v>0</v>
      </c>
      <c r="R72" s="236" t="s">
        <v>199</v>
      </c>
      <c r="S72" s="236" t="s">
        <v>162</v>
      </c>
      <c r="T72" s="237" t="s">
        <v>162</v>
      </c>
      <c r="U72" s="223">
        <v>7.3999999999999996E-2</v>
      </c>
      <c r="V72" s="223">
        <f>ROUND(E72*U72,2)</f>
        <v>1.62</v>
      </c>
      <c r="W72" s="223"/>
      <c r="X72" s="223" t="s">
        <v>200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201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5" t="s">
        <v>220</v>
      </c>
      <c r="D73" s="249"/>
      <c r="E73" s="250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205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5" t="s">
        <v>276</v>
      </c>
      <c r="D74" s="249"/>
      <c r="E74" s="250">
        <v>21.9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205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31">
        <v>15</v>
      </c>
      <c r="B75" s="232" t="s">
        <v>277</v>
      </c>
      <c r="C75" s="243" t="s">
        <v>278</v>
      </c>
      <c r="D75" s="233" t="s">
        <v>215</v>
      </c>
      <c r="E75" s="234">
        <v>58.9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1.5959999999999998E-2</v>
      </c>
      <c r="O75" s="236">
        <f>ROUND(E75*N75,2)</f>
        <v>0.94</v>
      </c>
      <c r="P75" s="236">
        <v>0</v>
      </c>
      <c r="Q75" s="236">
        <f>ROUND(E75*P75,2)</f>
        <v>0</v>
      </c>
      <c r="R75" s="236" t="s">
        <v>199</v>
      </c>
      <c r="S75" s="236" t="s">
        <v>162</v>
      </c>
      <c r="T75" s="237" t="s">
        <v>162</v>
      </c>
      <c r="U75" s="223">
        <v>0.4</v>
      </c>
      <c r="V75" s="223">
        <f>ROUND(E75*U75,2)</f>
        <v>23.56</v>
      </c>
      <c r="W75" s="223"/>
      <c r="X75" s="223" t="s">
        <v>200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201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44" t="s">
        <v>279</v>
      </c>
      <c r="D76" s="239"/>
      <c r="E76" s="239"/>
      <c r="F76" s="239"/>
      <c r="G76" s="239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167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5" t="s">
        <v>267</v>
      </c>
      <c r="D77" s="249"/>
      <c r="E77" s="250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205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5" t="s">
        <v>256</v>
      </c>
      <c r="D78" s="249"/>
      <c r="E78" s="250">
        <v>13.8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205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5" t="s">
        <v>257</v>
      </c>
      <c r="D79" s="249"/>
      <c r="E79" s="250">
        <v>33.9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205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5" t="s">
        <v>258</v>
      </c>
      <c r="D80" s="249"/>
      <c r="E80" s="250">
        <v>11.2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205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x14ac:dyDescent="0.2">
      <c r="A81" s="225" t="s">
        <v>157</v>
      </c>
      <c r="B81" s="226" t="s">
        <v>86</v>
      </c>
      <c r="C81" s="242" t="s">
        <v>87</v>
      </c>
      <c r="D81" s="227"/>
      <c r="E81" s="228"/>
      <c r="F81" s="229"/>
      <c r="G81" s="229">
        <f>SUMIF(AG82:AG86,"&lt;&gt;NOR",G82:G86)</f>
        <v>0</v>
      </c>
      <c r="H81" s="229"/>
      <c r="I81" s="229">
        <f>SUM(I82:I86)</f>
        <v>0</v>
      </c>
      <c r="J81" s="229"/>
      <c r="K81" s="229">
        <f>SUM(K82:K86)</f>
        <v>0</v>
      </c>
      <c r="L81" s="229"/>
      <c r="M81" s="229">
        <f>SUM(M82:M86)</f>
        <v>0</v>
      </c>
      <c r="N81" s="229"/>
      <c r="O81" s="229">
        <f>SUM(O82:O86)</f>
        <v>0.35</v>
      </c>
      <c r="P81" s="229"/>
      <c r="Q81" s="229">
        <f>SUM(Q82:Q86)</f>
        <v>0</v>
      </c>
      <c r="R81" s="229"/>
      <c r="S81" s="229"/>
      <c r="T81" s="230"/>
      <c r="U81" s="224"/>
      <c r="V81" s="224">
        <f>SUM(V82:V86)</f>
        <v>15.31</v>
      </c>
      <c r="W81" s="224"/>
      <c r="X81" s="224"/>
      <c r="AG81" t="s">
        <v>158</v>
      </c>
    </row>
    <row r="82" spans="1:60" outlineLevel="1" x14ac:dyDescent="0.2">
      <c r="A82" s="231">
        <v>16</v>
      </c>
      <c r="B82" s="232" t="s">
        <v>280</v>
      </c>
      <c r="C82" s="243" t="s">
        <v>281</v>
      </c>
      <c r="D82" s="233" t="s">
        <v>215</v>
      </c>
      <c r="E82" s="234">
        <v>58.9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5.9199999999999999E-3</v>
      </c>
      <c r="O82" s="236">
        <f>ROUND(E82*N82,2)</f>
        <v>0.35</v>
      </c>
      <c r="P82" s="236">
        <v>0</v>
      </c>
      <c r="Q82" s="236">
        <f>ROUND(E82*P82,2)</f>
        <v>0</v>
      </c>
      <c r="R82" s="236" t="s">
        <v>282</v>
      </c>
      <c r="S82" s="236" t="s">
        <v>162</v>
      </c>
      <c r="T82" s="237" t="s">
        <v>162</v>
      </c>
      <c r="U82" s="223">
        <v>0.26</v>
      </c>
      <c r="V82" s="223">
        <f>ROUND(E82*U82,2)</f>
        <v>15.31</v>
      </c>
      <c r="W82" s="223"/>
      <c r="X82" s="223" t="s">
        <v>200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201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5" t="s">
        <v>255</v>
      </c>
      <c r="D83" s="249"/>
      <c r="E83" s="250"/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205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5" t="s">
        <v>256</v>
      </c>
      <c r="D84" s="249"/>
      <c r="E84" s="250">
        <v>13.8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205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5" t="s">
        <v>257</v>
      </c>
      <c r="D85" s="249"/>
      <c r="E85" s="250">
        <v>33.9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205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5" t="s">
        <v>258</v>
      </c>
      <c r="D86" s="249"/>
      <c r="E86" s="250">
        <v>11.2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205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25" t="s">
        <v>157</v>
      </c>
      <c r="B87" s="226" t="s">
        <v>88</v>
      </c>
      <c r="C87" s="242" t="s">
        <v>89</v>
      </c>
      <c r="D87" s="227"/>
      <c r="E87" s="228"/>
      <c r="F87" s="229"/>
      <c r="G87" s="229">
        <f>SUMIF(AG88:AG94,"&lt;&gt;NOR",G88:G94)</f>
        <v>0</v>
      </c>
      <c r="H87" s="229"/>
      <c r="I87" s="229">
        <f>SUM(I88:I94)</f>
        <v>0</v>
      </c>
      <c r="J87" s="229"/>
      <c r="K87" s="229">
        <f>SUM(K88:K94)</f>
        <v>0</v>
      </c>
      <c r="L87" s="229"/>
      <c r="M87" s="229">
        <f>SUM(M88:M94)</f>
        <v>0</v>
      </c>
      <c r="N87" s="229"/>
      <c r="O87" s="229">
        <f>SUM(O88:O94)</f>
        <v>0</v>
      </c>
      <c r="P87" s="229"/>
      <c r="Q87" s="229">
        <f>SUM(Q88:Q94)</f>
        <v>0</v>
      </c>
      <c r="R87" s="229"/>
      <c r="S87" s="229"/>
      <c r="T87" s="230"/>
      <c r="U87" s="224"/>
      <c r="V87" s="224">
        <f>SUM(V88:V94)</f>
        <v>19.080000000000002</v>
      </c>
      <c r="W87" s="224"/>
      <c r="X87" s="224"/>
      <c r="AG87" t="s">
        <v>158</v>
      </c>
    </row>
    <row r="88" spans="1:60" ht="56.25" outlineLevel="1" x14ac:dyDescent="0.2">
      <c r="A88" s="231">
        <v>17</v>
      </c>
      <c r="B88" s="232" t="s">
        <v>283</v>
      </c>
      <c r="C88" s="243" t="s">
        <v>284</v>
      </c>
      <c r="D88" s="233" t="s">
        <v>215</v>
      </c>
      <c r="E88" s="234">
        <v>58.9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4.0000000000000003E-5</v>
      </c>
      <c r="O88" s="236">
        <f>ROUND(E88*N88,2)</f>
        <v>0</v>
      </c>
      <c r="P88" s="236">
        <v>0</v>
      </c>
      <c r="Q88" s="236">
        <f>ROUND(E88*P88,2)</f>
        <v>0</v>
      </c>
      <c r="R88" s="236" t="s">
        <v>209</v>
      </c>
      <c r="S88" s="236" t="s">
        <v>162</v>
      </c>
      <c r="T88" s="237" t="s">
        <v>162</v>
      </c>
      <c r="U88" s="223">
        <v>0.308</v>
      </c>
      <c r="V88" s="223">
        <f>ROUND(E88*U88,2)</f>
        <v>18.14</v>
      </c>
      <c r="W88" s="223"/>
      <c r="X88" s="223" t="s">
        <v>200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201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5" t="s">
        <v>255</v>
      </c>
      <c r="D89" s="249"/>
      <c r="E89" s="250"/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205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5" t="s">
        <v>256</v>
      </c>
      <c r="D90" s="249"/>
      <c r="E90" s="250">
        <v>13.8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205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5" t="s">
        <v>257</v>
      </c>
      <c r="D91" s="249"/>
      <c r="E91" s="250">
        <v>33.9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205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5" t="s">
        <v>258</v>
      </c>
      <c r="D92" s="249"/>
      <c r="E92" s="250">
        <v>11.2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205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>
        <v>18</v>
      </c>
      <c r="B93" s="232" t="s">
        <v>285</v>
      </c>
      <c r="C93" s="243" t="s">
        <v>286</v>
      </c>
      <c r="D93" s="233" t="s">
        <v>215</v>
      </c>
      <c r="E93" s="234">
        <v>58.9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0</v>
      </c>
      <c r="O93" s="236">
        <f>ROUND(E93*N93,2)</f>
        <v>0</v>
      </c>
      <c r="P93" s="236">
        <v>0</v>
      </c>
      <c r="Q93" s="236">
        <f>ROUND(E93*P93,2)</f>
        <v>0</v>
      </c>
      <c r="R93" s="236" t="s">
        <v>287</v>
      </c>
      <c r="S93" s="236" t="s">
        <v>162</v>
      </c>
      <c r="T93" s="237" t="s">
        <v>162</v>
      </c>
      <c r="U93" s="223">
        <v>1.6E-2</v>
      </c>
      <c r="V93" s="223">
        <f>ROUND(E93*U93,2)</f>
        <v>0.94</v>
      </c>
      <c r="W93" s="223"/>
      <c r="X93" s="223" t="s">
        <v>200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201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5" t="s">
        <v>288</v>
      </c>
      <c r="D94" s="249"/>
      <c r="E94" s="250">
        <v>58.9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205</v>
      </c>
      <c r="AH94" s="214">
        <v>5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">
      <c r="A95" s="225" t="s">
        <v>157</v>
      </c>
      <c r="B95" s="226" t="s">
        <v>90</v>
      </c>
      <c r="C95" s="242" t="s">
        <v>91</v>
      </c>
      <c r="D95" s="227"/>
      <c r="E95" s="228"/>
      <c r="F95" s="229"/>
      <c r="G95" s="229">
        <f>SUMIF(AG96:AG127,"&lt;&gt;NOR",G96:G127)</f>
        <v>0</v>
      </c>
      <c r="H95" s="229"/>
      <c r="I95" s="229">
        <f>SUM(I96:I127)</f>
        <v>0</v>
      </c>
      <c r="J95" s="229"/>
      <c r="K95" s="229">
        <f>SUM(K96:K127)</f>
        <v>0</v>
      </c>
      <c r="L95" s="229"/>
      <c r="M95" s="229">
        <f>SUM(M96:M127)</f>
        <v>0</v>
      </c>
      <c r="N95" s="229"/>
      <c r="O95" s="229">
        <f>SUM(O96:O127)</f>
        <v>0</v>
      </c>
      <c r="P95" s="229"/>
      <c r="Q95" s="229">
        <f>SUM(Q96:Q127)</f>
        <v>6.2799999999999994</v>
      </c>
      <c r="R95" s="229"/>
      <c r="S95" s="229"/>
      <c r="T95" s="230"/>
      <c r="U95" s="224"/>
      <c r="V95" s="224">
        <f>SUM(V96:V127)</f>
        <v>66.349999999999994</v>
      </c>
      <c r="W95" s="224"/>
      <c r="X95" s="224"/>
      <c r="AG95" t="s">
        <v>158</v>
      </c>
    </row>
    <row r="96" spans="1:60" ht="22.5" outlineLevel="1" x14ac:dyDescent="0.2">
      <c r="A96" s="231">
        <v>19</v>
      </c>
      <c r="B96" s="232" t="s">
        <v>289</v>
      </c>
      <c r="C96" s="243" t="s">
        <v>290</v>
      </c>
      <c r="D96" s="233" t="s">
        <v>227</v>
      </c>
      <c r="E96" s="234">
        <v>0.38129999999999997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1.2800000000000001E-3</v>
      </c>
      <c r="O96" s="236">
        <f>ROUND(E96*N96,2)</f>
        <v>0</v>
      </c>
      <c r="P96" s="236">
        <v>1.8</v>
      </c>
      <c r="Q96" s="236">
        <f>ROUND(E96*P96,2)</f>
        <v>0.69</v>
      </c>
      <c r="R96" s="236" t="s">
        <v>291</v>
      </c>
      <c r="S96" s="236" t="s">
        <v>162</v>
      </c>
      <c r="T96" s="237" t="s">
        <v>162</v>
      </c>
      <c r="U96" s="223">
        <v>1.52</v>
      </c>
      <c r="V96" s="223">
        <f>ROUND(E96*U96,2)</f>
        <v>0.57999999999999996</v>
      </c>
      <c r="W96" s="223"/>
      <c r="X96" s="223" t="s">
        <v>200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201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21"/>
      <c r="B97" s="222"/>
      <c r="C97" s="254" t="s">
        <v>292</v>
      </c>
      <c r="D97" s="253"/>
      <c r="E97" s="253"/>
      <c r="F97" s="253"/>
      <c r="G97" s="25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203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38" t="str">
        <f>C97</f>
        <v>nebo vybourání otvorů průřezové plochy přes 4 m2 ve zdivu nadzákladovém, včetně pomocného lešení o výšce podlahy do 1900 mm a pro zatížení do 1,5 kPa  (150 kg/m2)</v>
      </c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5" t="s">
        <v>204</v>
      </c>
      <c r="D98" s="249"/>
      <c r="E98" s="250"/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205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5" t="s">
        <v>293</v>
      </c>
      <c r="D99" s="249"/>
      <c r="E99" s="250">
        <v>0.38129999999999997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205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>
        <v>20</v>
      </c>
      <c r="B100" s="232" t="s">
        <v>294</v>
      </c>
      <c r="C100" s="243" t="s">
        <v>295</v>
      </c>
      <c r="D100" s="233" t="s">
        <v>261</v>
      </c>
      <c r="E100" s="234">
        <v>11.9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6">
        <v>0</v>
      </c>
      <c r="O100" s="236">
        <f>ROUND(E100*N100,2)</f>
        <v>0</v>
      </c>
      <c r="P100" s="236">
        <v>7.0000000000000007E-2</v>
      </c>
      <c r="Q100" s="236">
        <f>ROUND(E100*P100,2)</f>
        <v>0.83</v>
      </c>
      <c r="R100" s="236" t="s">
        <v>291</v>
      </c>
      <c r="S100" s="236" t="s">
        <v>162</v>
      </c>
      <c r="T100" s="237" t="s">
        <v>162</v>
      </c>
      <c r="U100" s="223">
        <v>0.64</v>
      </c>
      <c r="V100" s="223">
        <f>ROUND(E100*U100,2)</f>
        <v>7.62</v>
      </c>
      <c r="W100" s="223"/>
      <c r="X100" s="223" t="s">
        <v>200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201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5" t="s">
        <v>296</v>
      </c>
      <c r="D101" s="249"/>
      <c r="E101" s="250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205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5" t="s">
        <v>297</v>
      </c>
      <c r="D102" s="249"/>
      <c r="E102" s="250">
        <v>11.9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205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31">
        <v>21</v>
      </c>
      <c r="B103" s="232" t="s">
        <v>298</v>
      </c>
      <c r="C103" s="243" t="s">
        <v>299</v>
      </c>
      <c r="D103" s="233" t="s">
        <v>215</v>
      </c>
      <c r="E103" s="234">
        <v>7.13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6">
        <v>0</v>
      </c>
      <c r="O103" s="236">
        <f>ROUND(E103*N103,2)</f>
        <v>0</v>
      </c>
      <c r="P103" s="236">
        <v>0.36</v>
      </c>
      <c r="Q103" s="236">
        <f>ROUND(E103*P103,2)</f>
        <v>2.57</v>
      </c>
      <c r="R103" s="236" t="s">
        <v>291</v>
      </c>
      <c r="S103" s="236" t="s">
        <v>162</v>
      </c>
      <c r="T103" s="237" t="s">
        <v>162</v>
      </c>
      <c r="U103" s="223">
        <v>3.33</v>
      </c>
      <c r="V103" s="223">
        <f>ROUND(E103*U103,2)</f>
        <v>23.74</v>
      </c>
      <c r="W103" s="223"/>
      <c r="X103" s="223" t="s">
        <v>200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201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5" t="s">
        <v>296</v>
      </c>
      <c r="D104" s="249"/>
      <c r="E104" s="250"/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205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5" t="s">
        <v>300</v>
      </c>
      <c r="D105" s="249"/>
      <c r="E105" s="250">
        <v>7.13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205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>
        <v>22</v>
      </c>
      <c r="B106" s="232" t="s">
        <v>301</v>
      </c>
      <c r="C106" s="243" t="s">
        <v>302</v>
      </c>
      <c r="D106" s="233" t="s">
        <v>215</v>
      </c>
      <c r="E106" s="234">
        <v>65.7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0</v>
      </c>
      <c r="O106" s="236">
        <f>ROUND(E106*N106,2)</f>
        <v>0</v>
      </c>
      <c r="P106" s="236">
        <v>1.75E-3</v>
      </c>
      <c r="Q106" s="236">
        <f>ROUND(E106*P106,2)</f>
        <v>0.11</v>
      </c>
      <c r="R106" s="236" t="s">
        <v>291</v>
      </c>
      <c r="S106" s="236" t="s">
        <v>162</v>
      </c>
      <c r="T106" s="237" t="s">
        <v>162</v>
      </c>
      <c r="U106" s="223">
        <v>0.16500000000000001</v>
      </c>
      <c r="V106" s="223">
        <f>ROUND(E106*U106,2)</f>
        <v>10.84</v>
      </c>
      <c r="W106" s="223"/>
      <c r="X106" s="223" t="s">
        <v>200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201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5" t="s">
        <v>303</v>
      </c>
      <c r="D107" s="249"/>
      <c r="E107" s="250">
        <v>65.7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205</v>
      </c>
      <c r="AH107" s="214">
        <v>5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>
        <v>23</v>
      </c>
      <c r="B108" s="232" t="s">
        <v>304</v>
      </c>
      <c r="C108" s="243" t="s">
        <v>305</v>
      </c>
      <c r="D108" s="233" t="s">
        <v>215</v>
      </c>
      <c r="E108" s="234">
        <v>65.7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6">
        <v>0</v>
      </c>
      <c r="O108" s="236">
        <f>ROUND(E108*N108,2)</f>
        <v>0</v>
      </c>
      <c r="P108" s="236">
        <v>0.02</v>
      </c>
      <c r="Q108" s="236">
        <f>ROUND(E108*P108,2)</f>
        <v>1.31</v>
      </c>
      <c r="R108" s="236" t="s">
        <v>291</v>
      </c>
      <c r="S108" s="236" t="s">
        <v>162</v>
      </c>
      <c r="T108" s="237" t="s">
        <v>162</v>
      </c>
      <c r="U108" s="223">
        <v>0.23</v>
      </c>
      <c r="V108" s="223">
        <f>ROUND(E108*U108,2)</f>
        <v>15.11</v>
      </c>
      <c r="W108" s="223"/>
      <c r="X108" s="223" t="s">
        <v>200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201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4" t="s">
        <v>306</v>
      </c>
      <c r="D109" s="253"/>
      <c r="E109" s="253"/>
      <c r="F109" s="253"/>
      <c r="G109" s="25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203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5" t="s">
        <v>296</v>
      </c>
      <c r="D110" s="249"/>
      <c r="E110" s="250"/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205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5" t="s">
        <v>307</v>
      </c>
      <c r="D111" s="249"/>
      <c r="E111" s="250">
        <v>17.7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205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5" t="s">
        <v>308</v>
      </c>
      <c r="D112" s="249"/>
      <c r="E112" s="250">
        <v>48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205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>
        <v>24</v>
      </c>
      <c r="B113" s="232" t="s">
        <v>309</v>
      </c>
      <c r="C113" s="243" t="s">
        <v>310</v>
      </c>
      <c r="D113" s="233" t="s">
        <v>198</v>
      </c>
      <c r="E113" s="234">
        <v>2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6" t="s">
        <v>291</v>
      </c>
      <c r="S113" s="236" t="s">
        <v>162</v>
      </c>
      <c r="T113" s="237" t="s">
        <v>162</v>
      </c>
      <c r="U113" s="223">
        <v>0.05</v>
      </c>
      <c r="V113" s="223">
        <f>ROUND(E113*U113,2)</f>
        <v>0.1</v>
      </c>
      <c r="W113" s="223"/>
      <c r="X113" s="223" t="s">
        <v>200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201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4" t="s">
        <v>311</v>
      </c>
      <c r="D114" s="253"/>
      <c r="E114" s="253"/>
      <c r="F114" s="253"/>
      <c r="G114" s="25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203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5" t="s">
        <v>296</v>
      </c>
      <c r="D115" s="249"/>
      <c r="E115" s="250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205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5" t="s">
        <v>312</v>
      </c>
      <c r="D116" s="249"/>
      <c r="E116" s="250">
        <v>2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205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33.75" outlineLevel="1" x14ac:dyDescent="0.2">
      <c r="A117" s="231">
        <v>25</v>
      </c>
      <c r="B117" s="232" t="s">
        <v>313</v>
      </c>
      <c r="C117" s="243" t="s">
        <v>314</v>
      </c>
      <c r="D117" s="233" t="s">
        <v>215</v>
      </c>
      <c r="E117" s="234">
        <v>3.5459999999999998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6">
        <v>1.17E-3</v>
      </c>
      <c r="O117" s="236">
        <f>ROUND(E117*N117,2)</f>
        <v>0</v>
      </c>
      <c r="P117" s="236">
        <v>7.5999999999999998E-2</v>
      </c>
      <c r="Q117" s="236">
        <f>ROUND(E117*P117,2)</f>
        <v>0.27</v>
      </c>
      <c r="R117" s="236" t="s">
        <v>291</v>
      </c>
      <c r="S117" s="236" t="s">
        <v>162</v>
      </c>
      <c r="T117" s="237" t="s">
        <v>162</v>
      </c>
      <c r="U117" s="223">
        <v>0.93899999999999995</v>
      </c>
      <c r="V117" s="223">
        <f>ROUND(E117*U117,2)</f>
        <v>3.33</v>
      </c>
      <c r="W117" s="223"/>
      <c r="X117" s="223" t="s">
        <v>200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201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5" t="s">
        <v>296</v>
      </c>
      <c r="D118" s="249"/>
      <c r="E118" s="250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205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5" t="s">
        <v>315</v>
      </c>
      <c r="D119" s="249"/>
      <c r="E119" s="250">
        <v>3.5459999999999998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205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31">
        <v>26</v>
      </c>
      <c r="B120" s="232" t="s">
        <v>316</v>
      </c>
      <c r="C120" s="243" t="s">
        <v>317</v>
      </c>
      <c r="D120" s="233" t="s">
        <v>261</v>
      </c>
      <c r="E120" s="234">
        <v>6.2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4.8999999999999998E-4</v>
      </c>
      <c r="O120" s="236">
        <f>ROUND(E120*N120,2)</f>
        <v>0</v>
      </c>
      <c r="P120" s="236">
        <v>8.1000000000000003E-2</v>
      </c>
      <c r="Q120" s="236">
        <f>ROUND(E120*P120,2)</f>
        <v>0.5</v>
      </c>
      <c r="R120" s="236" t="s">
        <v>291</v>
      </c>
      <c r="S120" s="236" t="s">
        <v>162</v>
      </c>
      <c r="T120" s="237" t="s">
        <v>162</v>
      </c>
      <c r="U120" s="223">
        <v>0.81200000000000006</v>
      </c>
      <c r="V120" s="223">
        <f>ROUND(E120*U120,2)</f>
        <v>5.03</v>
      </c>
      <c r="W120" s="223"/>
      <c r="X120" s="223" t="s">
        <v>200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201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44" t="s">
        <v>318</v>
      </c>
      <c r="D121" s="239"/>
      <c r="E121" s="239"/>
      <c r="F121" s="239"/>
      <c r="G121" s="239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167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5" t="s">
        <v>204</v>
      </c>
      <c r="D122" s="249"/>
      <c r="E122" s="250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205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5" t="s">
        <v>263</v>
      </c>
      <c r="D123" s="249"/>
      <c r="E123" s="250">
        <v>6.2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205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>
        <v>27</v>
      </c>
      <c r="B124" s="232" t="s">
        <v>319</v>
      </c>
      <c r="C124" s="243" t="s">
        <v>320</v>
      </c>
      <c r="D124" s="233" t="s">
        <v>261</v>
      </c>
      <c r="E124" s="234">
        <v>15.35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6">
        <v>0</v>
      </c>
      <c r="O124" s="236">
        <f>ROUND(E124*N124,2)</f>
        <v>0</v>
      </c>
      <c r="P124" s="236">
        <v>0</v>
      </c>
      <c r="Q124" s="236">
        <f>ROUND(E124*P124,2)</f>
        <v>0</v>
      </c>
      <c r="R124" s="236"/>
      <c r="S124" s="236" t="s">
        <v>216</v>
      </c>
      <c r="T124" s="237" t="s">
        <v>163</v>
      </c>
      <c r="U124" s="223">
        <v>0</v>
      </c>
      <c r="V124" s="223">
        <f>ROUND(E124*U124,2)</f>
        <v>0</v>
      </c>
      <c r="W124" s="223"/>
      <c r="X124" s="223" t="s">
        <v>200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201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5" t="s">
        <v>296</v>
      </c>
      <c r="D125" s="249"/>
      <c r="E125" s="250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205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5" t="s">
        <v>321</v>
      </c>
      <c r="D126" s="249"/>
      <c r="E126" s="250">
        <v>11.8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205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5" t="s">
        <v>322</v>
      </c>
      <c r="D127" s="249"/>
      <c r="E127" s="250">
        <v>3.55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205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x14ac:dyDescent="0.2">
      <c r="A128" s="225" t="s">
        <v>157</v>
      </c>
      <c r="B128" s="226" t="s">
        <v>92</v>
      </c>
      <c r="C128" s="242" t="s">
        <v>93</v>
      </c>
      <c r="D128" s="227"/>
      <c r="E128" s="228"/>
      <c r="F128" s="229"/>
      <c r="G128" s="229">
        <f>SUMIF(AG129:AG133,"&lt;&gt;NOR",G129:G133)</f>
        <v>0</v>
      </c>
      <c r="H128" s="229"/>
      <c r="I128" s="229">
        <f>SUM(I129:I133)</f>
        <v>0</v>
      </c>
      <c r="J128" s="229"/>
      <c r="K128" s="229">
        <f>SUM(K129:K133)</f>
        <v>0</v>
      </c>
      <c r="L128" s="229"/>
      <c r="M128" s="229">
        <f>SUM(M129:M133)</f>
        <v>0</v>
      </c>
      <c r="N128" s="229"/>
      <c r="O128" s="229">
        <f>SUM(O129:O133)</f>
        <v>0</v>
      </c>
      <c r="P128" s="229"/>
      <c r="Q128" s="229">
        <f>SUM(Q129:Q133)</f>
        <v>0</v>
      </c>
      <c r="R128" s="229"/>
      <c r="S128" s="229"/>
      <c r="T128" s="230"/>
      <c r="U128" s="224"/>
      <c r="V128" s="224">
        <f>SUM(V129:V133)</f>
        <v>23.28</v>
      </c>
      <c r="W128" s="224"/>
      <c r="X128" s="224"/>
      <c r="AG128" t="s">
        <v>158</v>
      </c>
    </row>
    <row r="129" spans="1:60" ht="33.75" outlineLevel="1" x14ac:dyDescent="0.2">
      <c r="A129" s="231">
        <v>28</v>
      </c>
      <c r="B129" s="232" t="s">
        <v>323</v>
      </c>
      <c r="C129" s="243" t="s">
        <v>324</v>
      </c>
      <c r="D129" s="233" t="s">
        <v>238</v>
      </c>
      <c r="E129" s="234">
        <v>9.0329700000000006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6">
        <v>0</v>
      </c>
      <c r="O129" s="236">
        <f>ROUND(E129*N129,2)</f>
        <v>0</v>
      </c>
      <c r="P129" s="236">
        <v>0</v>
      </c>
      <c r="Q129" s="236">
        <f>ROUND(E129*P129,2)</f>
        <v>0</v>
      </c>
      <c r="R129" s="236" t="s">
        <v>199</v>
      </c>
      <c r="S129" s="236" t="s">
        <v>162</v>
      </c>
      <c r="T129" s="237" t="s">
        <v>162</v>
      </c>
      <c r="U129" s="223">
        <v>2.577</v>
      </c>
      <c r="V129" s="223">
        <f>ROUND(E129*U129,2)</f>
        <v>23.28</v>
      </c>
      <c r="W129" s="223"/>
      <c r="X129" s="223" t="s">
        <v>325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326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4" t="s">
        <v>327</v>
      </c>
      <c r="D130" s="253"/>
      <c r="E130" s="253"/>
      <c r="F130" s="253"/>
      <c r="G130" s="25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203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5" t="s">
        <v>328</v>
      </c>
      <c r="D131" s="249"/>
      <c r="E131" s="250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205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5" t="s">
        <v>329</v>
      </c>
      <c r="D132" s="249"/>
      <c r="E132" s="250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205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5" t="s">
        <v>330</v>
      </c>
      <c r="D133" s="249"/>
      <c r="E133" s="250">
        <v>9.0329700000000006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205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x14ac:dyDescent="0.2">
      <c r="A134" s="225" t="s">
        <v>157</v>
      </c>
      <c r="B134" s="226" t="s">
        <v>96</v>
      </c>
      <c r="C134" s="242" t="s">
        <v>97</v>
      </c>
      <c r="D134" s="227"/>
      <c r="E134" s="228"/>
      <c r="F134" s="229"/>
      <c r="G134" s="229">
        <f>SUMIF(AG135:AG150,"&lt;&gt;NOR",G135:G150)</f>
        <v>0</v>
      </c>
      <c r="H134" s="229"/>
      <c r="I134" s="229">
        <f>SUM(I135:I150)</f>
        <v>0</v>
      </c>
      <c r="J134" s="229"/>
      <c r="K134" s="229">
        <f>SUM(K135:K150)</f>
        <v>0</v>
      </c>
      <c r="L134" s="229"/>
      <c r="M134" s="229">
        <f>SUM(M135:M150)</f>
        <v>0</v>
      </c>
      <c r="N134" s="229"/>
      <c r="O134" s="229">
        <f>SUM(O135:O150)</f>
        <v>0</v>
      </c>
      <c r="P134" s="229"/>
      <c r="Q134" s="229">
        <f>SUM(Q135:Q150)</f>
        <v>0.03</v>
      </c>
      <c r="R134" s="229"/>
      <c r="S134" s="229"/>
      <c r="T134" s="230"/>
      <c r="U134" s="224"/>
      <c r="V134" s="224">
        <f>SUM(V135:V150)</f>
        <v>0.25</v>
      </c>
      <c r="W134" s="224"/>
      <c r="X134" s="224"/>
      <c r="AG134" t="s">
        <v>158</v>
      </c>
    </row>
    <row r="135" spans="1:60" outlineLevel="1" x14ac:dyDescent="0.2">
      <c r="A135" s="231">
        <v>29</v>
      </c>
      <c r="B135" s="232" t="s">
        <v>331</v>
      </c>
      <c r="C135" s="243" t="s">
        <v>332</v>
      </c>
      <c r="D135" s="233" t="s">
        <v>215</v>
      </c>
      <c r="E135" s="234">
        <v>2.1230000000000002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6">
        <v>0</v>
      </c>
      <c r="O135" s="236">
        <f>ROUND(E135*N135,2)</f>
        <v>0</v>
      </c>
      <c r="P135" s="236">
        <v>1.6379999999999999E-2</v>
      </c>
      <c r="Q135" s="236">
        <f>ROUND(E135*P135,2)</f>
        <v>0.03</v>
      </c>
      <c r="R135" s="236" t="s">
        <v>333</v>
      </c>
      <c r="S135" s="236" t="s">
        <v>162</v>
      </c>
      <c r="T135" s="237" t="s">
        <v>162</v>
      </c>
      <c r="U135" s="223">
        <v>0.12</v>
      </c>
      <c r="V135" s="223">
        <f>ROUND(E135*U135,2)</f>
        <v>0.25</v>
      </c>
      <c r="W135" s="223"/>
      <c r="X135" s="223" t="s">
        <v>200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201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4" t="s">
        <v>334</v>
      </c>
      <c r="D136" s="253"/>
      <c r="E136" s="253"/>
      <c r="F136" s="253"/>
      <c r="G136" s="25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203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5" t="s">
        <v>296</v>
      </c>
      <c r="D137" s="249"/>
      <c r="E137" s="250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205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5" t="s">
        <v>335</v>
      </c>
      <c r="D138" s="249"/>
      <c r="E138" s="250">
        <v>2.1230000000000002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205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>
        <v>30</v>
      </c>
      <c r="B139" s="232" t="s">
        <v>336</v>
      </c>
      <c r="C139" s="243" t="s">
        <v>337</v>
      </c>
      <c r="D139" s="233" t="s">
        <v>198</v>
      </c>
      <c r="E139" s="234">
        <v>1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6">
        <v>0</v>
      </c>
      <c r="O139" s="236">
        <f>ROUND(E139*N139,2)</f>
        <v>0</v>
      </c>
      <c r="P139" s="236">
        <v>0</v>
      </c>
      <c r="Q139" s="236">
        <f>ROUND(E139*P139,2)</f>
        <v>0</v>
      </c>
      <c r="R139" s="236"/>
      <c r="S139" s="236" t="s">
        <v>216</v>
      </c>
      <c r="T139" s="237" t="s">
        <v>163</v>
      </c>
      <c r="U139" s="223">
        <v>0</v>
      </c>
      <c r="V139" s="223">
        <f>ROUND(E139*U139,2)</f>
        <v>0</v>
      </c>
      <c r="W139" s="223"/>
      <c r="X139" s="223" t="s">
        <v>200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201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44" t="s">
        <v>453</v>
      </c>
      <c r="D140" s="239"/>
      <c r="E140" s="239"/>
      <c r="F140" s="239"/>
      <c r="G140" s="239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167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45" t="s">
        <v>338</v>
      </c>
      <c r="D141" s="240"/>
      <c r="E141" s="240"/>
      <c r="F141" s="240"/>
      <c r="G141" s="240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167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45" t="s">
        <v>339</v>
      </c>
      <c r="D142" s="240"/>
      <c r="E142" s="240"/>
      <c r="F142" s="240"/>
      <c r="G142" s="240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167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5" t="s">
        <v>340</v>
      </c>
      <c r="D143" s="249"/>
      <c r="E143" s="250"/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205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5" t="s">
        <v>341</v>
      </c>
      <c r="D144" s="249"/>
      <c r="E144" s="250">
        <v>1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205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>
        <v>31</v>
      </c>
      <c r="B145" s="232" t="s">
        <v>342</v>
      </c>
      <c r="C145" s="243" t="s">
        <v>343</v>
      </c>
      <c r="D145" s="233" t="s">
        <v>198</v>
      </c>
      <c r="E145" s="234">
        <v>1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6">
        <v>0</v>
      </c>
      <c r="O145" s="236">
        <f>ROUND(E145*N145,2)</f>
        <v>0</v>
      </c>
      <c r="P145" s="236">
        <v>0</v>
      </c>
      <c r="Q145" s="236">
        <f>ROUND(E145*P145,2)</f>
        <v>0</v>
      </c>
      <c r="R145" s="236"/>
      <c r="S145" s="236" t="s">
        <v>216</v>
      </c>
      <c r="T145" s="237" t="s">
        <v>163</v>
      </c>
      <c r="U145" s="223">
        <v>0</v>
      </c>
      <c r="V145" s="223">
        <f>ROUND(E145*U145,2)</f>
        <v>0</v>
      </c>
      <c r="W145" s="223"/>
      <c r="X145" s="223" t="s">
        <v>200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201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44" t="s">
        <v>453</v>
      </c>
      <c r="D146" s="239"/>
      <c r="E146" s="239"/>
      <c r="F146" s="239"/>
      <c r="G146" s="239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167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45" t="s">
        <v>338</v>
      </c>
      <c r="D147" s="240"/>
      <c r="E147" s="240"/>
      <c r="F147" s="240"/>
      <c r="G147" s="240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167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45" t="s">
        <v>339</v>
      </c>
      <c r="D148" s="240"/>
      <c r="E148" s="240"/>
      <c r="F148" s="240"/>
      <c r="G148" s="240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167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5" t="s">
        <v>340</v>
      </c>
      <c r="D149" s="249"/>
      <c r="E149" s="250"/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205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5" t="s">
        <v>341</v>
      </c>
      <c r="D150" s="249"/>
      <c r="E150" s="250">
        <v>1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205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x14ac:dyDescent="0.2">
      <c r="A151" s="225" t="s">
        <v>157</v>
      </c>
      <c r="B151" s="226" t="s">
        <v>98</v>
      </c>
      <c r="C151" s="242" t="s">
        <v>99</v>
      </c>
      <c r="D151" s="227"/>
      <c r="E151" s="228"/>
      <c r="F151" s="229"/>
      <c r="G151" s="229">
        <f>SUMIF(AG152:AG160,"&lt;&gt;NOR",G152:G160)</f>
        <v>0</v>
      </c>
      <c r="H151" s="229"/>
      <c r="I151" s="229">
        <f>SUM(I152:I160)</f>
        <v>0</v>
      </c>
      <c r="J151" s="229"/>
      <c r="K151" s="229">
        <f>SUM(K152:K160)</f>
        <v>0</v>
      </c>
      <c r="L151" s="229"/>
      <c r="M151" s="229">
        <f>SUM(M152:M160)</f>
        <v>0</v>
      </c>
      <c r="N151" s="229"/>
      <c r="O151" s="229">
        <f>SUM(O152:O160)</f>
        <v>0</v>
      </c>
      <c r="P151" s="229"/>
      <c r="Q151" s="229">
        <f>SUM(Q152:Q160)</f>
        <v>0.08</v>
      </c>
      <c r="R151" s="229"/>
      <c r="S151" s="229"/>
      <c r="T151" s="230"/>
      <c r="U151" s="224"/>
      <c r="V151" s="224">
        <f>SUM(V152:V160)</f>
        <v>3.75</v>
      </c>
      <c r="W151" s="224"/>
      <c r="X151" s="224"/>
      <c r="AG151" t="s">
        <v>158</v>
      </c>
    </row>
    <row r="152" spans="1:60" ht="22.5" outlineLevel="1" x14ac:dyDescent="0.2">
      <c r="A152" s="231">
        <v>32</v>
      </c>
      <c r="B152" s="232" t="s">
        <v>344</v>
      </c>
      <c r="C152" s="243" t="s">
        <v>345</v>
      </c>
      <c r="D152" s="233" t="s">
        <v>346</v>
      </c>
      <c r="E152" s="234">
        <v>75</v>
      </c>
      <c r="F152" s="235"/>
      <c r="G152" s="236">
        <f>ROUND(E152*F152,2)</f>
        <v>0</v>
      </c>
      <c r="H152" s="235"/>
      <c r="I152" s="236">
        <f>ROUND(E152*H152,2)</f>
        <v>0</v>
      </c>
      <c r="J152" s="235"/>
      <c r="K152" s="236">
        <f>ROUND(E152*J152,2)</f>
        <v>0</v>
      </c>
      <c r="L152" s="236">
        <v>21</v>
      </c>
      <c r="M152" s="236">
        <f>G152*(1+L152/100)</f>
        <v>0</v>
      </c>
      <c r="N152" s="236">
        <v>5.0000000000000002E-5</v>
      </c>
      <c r="O152" s="236">
        <f>ROUND(E152*N152,2)</f>
        <v>0</v>
      </c>
      <c r="P152" s="236">
        <v>1E-3</v>
      </c>
      <c r="Q152" s="236">
        <f>ROUND(E152*P152,2)</f>
        <v>0.08</v>
      </c>
      <c r="R152" s="236" t="s">
        <v>347</v>
      </c>
      <c r="S152" s="236" t="s">
        <v>162</v>
      </c>
      <c r="T152" s="237" t="s">
        <v>162</v>
      </c>
      <c r="U152" s="223">
        <v>0.05</v>
      </c>
      <c r="V152" s="223">
        <f>ROUND(E152*U152,2)</f>
        <v>3.75</v>
      </c>
      <c r="W152" s="223"/>
      <c r="X152" s="223" t="s">
        <v>200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201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5" t="s">
        <v>296</v>
      </c>
      <c r="D153" s="249"/>
      <c r="E153" s="250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205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55" t="s">
        <v>348</v>
      </c>
      <c r="D154" s="249"/>
      <c r="E154" s="250">
        <v>75</v>
      </c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205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>
        <v>33</v>
      </c>
      <c r="B155" s="232" t="s">
        <v>349</v>
      </c>
      <c r="C155" s="243" t="s">
        <v>350</v>
      </c>
      <c r="D155" s="233" t="s">
        <v>198</v>
      </c>
      <c r="E155" s="234">
        <v>1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6">
        <v>0</v>
      </c>
      <c r="O155" s="236">
        <f>ROUND(E155*N155,2)</f>
        <v>0</v>
      </c>
      <c r="P155" s="236">
        <v>0</v>
      </c>
      <c r="Q155" s="236">
        <f>ROUND(E155*P155,2)</f>
        <v>0</v>
      </c>
      <c r="R155" s="236"/>
      <c r="S155" s="236" t="s">
        <v>216</v>
      </c>
      <c r="T155" s="237" t="s">
        <v>163</v>
      </c>
      <c r="U155" s="223">
        <v>0</v>
      </c>
      <c r="V155" s="223">
        <f>ROUND(E155*U155,2)</f>
        <v>0</v>
      </c>
      <c r="W155" s="223"/>
      <c r="X155" s="223" t="s">
        <v>200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201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44" t="s">
        <v>453</v>
      </c>
      <c r="D156" s="239"/>
      <c r="E156" s="239"/>
      <c r="F156" s="239"/>
      <c r="G156" s="239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167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45" t="s">
        <v>351</v>
      </c>
      <c r="D157" s="240"/>
      <c r="E157" s="240"/>
      <c r="F157" s="240"/>
      <c r="G157" s="240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167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45" t="s">
        <v>352</v>
      </c>
      <c r="D158" s="240"/>
      <c r="E158" s="240"/>
      <c r="F158" s="240"/>
      <c r="G158" s="240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167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5" t="s">
        <v>340</v>
      </c>
      <c r="D159" s="249"/>
      <c r="E159" s="250"/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205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55" t="s">
        <v>341</v>
      </c>
      <c r="D160" s="249"/>
      <c r="E160" s="250">
        <v>1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205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x14ac:dyDescent="0.2">
      <c r="A161" s="225" t="s">
        <v>157</v>
      </c>
      <c r="B161" s="226" t="s">
        <v>100</v>
      </c>
      <c r="C161" s="242" t="s">
        <v>101</v>
      </c>
      <c r="D161" s="227"/>
      <c r="E161" s="228"/>
      <c r="F161" s="229"/>
      <c r="G161" s="229">
        <f>SUMIF(AG162:AG167,"&lt;&gt;NOR",G162:G167)</f>
        <v>0</v>
      </c>
      <c r="H161" s="229"/>
      <c r="I161" s="229">
        <f>SUM(I162:I167)</f>
        <v>0</v>
      </c>
      <c r="J161" s="229"/>
      <c r="K161" s="229">
        <f>SUM(K162:K167)</f>
        <v>0</v>
      </c>
      <c r="L161" s="229"/>
      <c r="M161" s="229">
        <f>SUM(M162:M167)</f>
        <v>0</v>
      </c>
      <c r="N161" s="229"/>
      <c r="O161" s="229">
        <f>SUM(O162:O167)</f>
        <v>0</v>
      </c>
      <c r="P161" s="229"/>
      <c r="Q161" s="229">
        <f>SUM(Q162:Q167)</f>
        <v>0</v>
      </c>
      <c r="R161" s="229"/>
      <c r="S161" s="229"/>
      <c r="T161" s="230"/>
      <c r="U161" s="224"/>
      <c r="V161" s="224">
        <f>SUM(V162:V167)</f>
        <v>0</v>
      </c>
      <c r="W161" s="224"/>
      <c r="X161" s="224"/>
      <c r="AG161" t="s">
        <v>158</v>
      </c>
    </row>
    <row r="162" spans="1:60" outlineLevel="1" x14ac:dyDescent="0.2">
      <c r="A162" s="231">
        <v>34</v>
      </c>
      <c r="B162" s="232" t="s">
        <v>353</v>
      </c>
      <c r="C162" s="243" t="s">
        <v>354</v>
      </c>
      <c r="D162" s="233" t="s">
        <v>198</v>
      </c>
      <c r="E162" s="234">
        <v>1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6">
        <v>0</v>
      </c>
      <c r="O162" s="236">
        <f>ROUND(E162*N162,2)</f>
        <v>0</v>
      </c>
      <c r="P162" s="236">
        <v>0</v>
      </c>
      <c r="Q162" s="236">
        <f>ROUND(E162*P162,2)</f>
        <v>0</v>
      </c>
      <c r="R162" s="236"/>
      <c r="S162" s="236" t="s">
        <v>216</v>
      </c>
      <c r="T162" s="237" t="s">
        <v>163</v>
      </c>
      <c r="U162" s="223">
        <v>0</v>
      </c>
      <c r="V162" s="223">
        <f>ROUND(E162*U162,2)</f>
        <v>0</v>
      </c>
      <c r="W162" s="223"/>
      <c r="X162" s="223" t="s">
        <v>200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201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44" t="s">
        <v>355</v>
      </c>
      <c r="D163" s="239"/>
      <c r="E163" s="239"/>
      <c r="F163" s="239"/>
      <c r="G163" s="239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167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45" t="s">
        <v>338</v>
      </c>
      <c r="D164" s="240"/>
      <c r="E164" s="240"/>
      <c r="F164" s="240"/>
      <c r="G164" s="240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167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45" t="s">
        <v>339</v>
      </c>
      <c r="D165" s="240"/>
      <c r="E165" s="240"/>
      <c r="F165" s="240"/>
      <c r="G165" s="240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167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55" t="s">
        <v>340</v>
      </c>
      <c r="D166" s="249"/>
      <c r="E166" s="250"/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205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5" t="s">
        <v>341</v>
      </c>
      <c r="D167" s="249"/>
      <c r="E167" s="250">
        <v>1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205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x14ac:dyDescent="0.2">
      <c r="A168" s="225" t="s">
        <v>157</v>
      </c>
      <c r="B168" s="226" t="s">
        <v>102</v>
      </c>
      <c r="C168" s="242" t="s">
        <v>103</v>
      </c>
      <c r="D168" s="227"/>
      <c r="E168" s="228"/>
      <c r="F168" s="229"/>
      <c r="G168" s="229">
        <f>SUMIF(AG169:AG217,"&lt;&gt;NOR",G169:G217)</f>
        <v>0</v>
      </c>
      <c r="H168" s="229"/>
      <c r="I168" s="229">
        <f>SUM(I169:I217)</f>
        <v>0</v>
      </c>
      <c r="J168" s="229"/>
      <c r="K168" s="229">
        <f>SUM(K169:K217)</f>
        <v>0</v>
      </c>
      <c r="L168" s="229"/>
      <c r="M168" s="229">
        <f>SUM(M169:M217)</f>
        <v>0</v>
      </c>
      <c r="N168" s="229"/>
      <c r="O168" s="229">
        <f>SUM(O169:O217)</f>
        <v>1.03</v>
      </c>
      <c r="P168" s="229"/>
      <c r="Q168" s="229">
        <f>SUM(Q169:Q217)</f>
        <v>0</v>
      </c>
      <c r="R168" s="229"/>
      <c r="S168" s="229"/>
      <c r="T168" s="230"/>
      <c r="U168" s="224"/>
      <c r="V168" s="224">
        <f>SUM(V169:V217)</f>
        <v>36.660000000000004</v>
      </c>
      <c r="W168" s="224"/>
      <c r="X168" s="224"/>
      <c r="AG168" t="s">
        <v>158</v>
      </c>
    </row>
    <row r="169" spans="1:60" outlineLevel="1" x14ac:dyDescent="0.2">
      <c r="A169" s="231">
        <v>35</v>
      </c>
      <c r="B169" s="232" t="s">
        <v>356</v>
      </c>
      <c r="C169" s="243" t="s">
        <v>357</v>
      </c>
      <c r="D169" s="233" t="s">
        <v>215</v>
      </c>
      <c r="E169" s="234">
        <v>58.9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0</v>
      </c>
      <c r="O169" s="236">
        <f>ROUND(E169*N169,2)</f>
        <v>0</v>
      </c>
      <c r="P169" s="236">
        <v>0</v>
      </c>
      <c r="Q169" s="236">
        <f>ROUND(E169*P169,2)</f>
        <v>0</v>
      </c>
      <c r="R169" s="236" t="s">
        <v>358</v>
      </c>
      <c r="S169" s="236" t="s">
        <v>162</v>
      </c>
      <c r="T169" s="237" t="s">
        <v>162</v>
      </c>
      <c r="U169" s="223">
        <v>0.14699999999999999</v>
      </c>
      <c r="V169" s="223">
        <f>ROUND(E169*U169,2)</f>
        <v>8.66</v>
      </c>
      <c r="W169" s="223"/>
      <c r="X169" s="223" t="s">
        <v>200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201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4" t="s">
        <v>359</v>
      </c>
      <c r="D170" s="253"/>
      <c r="E170" s="253"/>
      <c r="F170" s="253"/>
      <c r="G170" s="25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203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55" t="s">
        <v>360</v>
      </c>
      <c r="D171" s="249"/>
      <c r="E171" s="250"/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205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5" t="s">
        <v>267</v>
      </c>
      <c r="D172" s="249"/>
      <c r="E172" s="250"/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205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55" t="s">
        <v>256</v>
      </c>
      <c r="D173" s="249"/>
      <c r="E173" s="250">
        <v>13.8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205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55" t="s">
        <v>257</v>
      </c>
      <c r="D174" s="249"/>
      <c r="E174" s="250">
        <v>33.9</v>
      </c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205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5" t="s">
        <v>258</v>
      </c>
      <c r="D175" s="249"/>
      <c r="E175" s="250">
        <v>11.2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205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>
        <v>36</v>
      </c>
      <c r="B176" s="232" t="s">
        <v>361</v>
      </c>
      <c r="C176" s="243" t="s">
        <v>362</v>
      </c>
      <c r="D176" s="233" t="s">
        <v>215</v>
      </c>
      <c r="E176" s="234">
        <v>58.9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6">
        <v>0</v>
      </c>
      <c r="O176" s="236">
        <f>ROUND(E176*N176,2)</f>
        <v>0</v>
      </c>
      <c r="P176" s="236">
        <v>0</v>
      </c>
      <c r="Q176" s="236">
        <f>ROUND(E176*P176,2)</f>
        <v>0</v>
      </c>
      <c r="R176" s="236" t="s">
        <v>358</v>
      </c>
      <c r="S176" s="236" t="s">
        <v>162</v>
      </c>
      <c r="T176" s="237" t="s">
        <v>162</v>
      </c>
      <c r="U176" s="223">
        <v>4.5999999999999999E-2</v>
      </c>
      <c r="V176" s="223">
        <f>ROUND(E176*U176,2)</f>
        <v>2.71</v>
      </c>
      <c r="W176" s="223"/>
      <c r="X176" s="223" t="s">
        <v>200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201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54" t="s">
        <v>359</v>
      </c>
      <c r="D177" s="253"/>
      <c r="E177" s="253"/>
      <c r="F177" s="253"/>
      <c r="G177" s="25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203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5" t="s">
        <v>363</v>
      </c>
      <c r="D178" s="249"/>
      <c r="E178" s="250">
        <v>58.9</v>
      </c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205</v>
      </c>
      <c r="AH178" s="214">
        <v>5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>
        <v>37</v>
      </c>
      <c r="B179" s="232" t="s">
        <v>364</v>
      </c>
      <c r="C179" s="243" t="s">
        <v>365</v>
      </c>
      <c r="D179" s="233" t="s">
        <v>261</v>
      </c>
      <c r="E179" s="234">
        <v>51.1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6">
        <v>3.0000000000000001E-5</v>
      </c>
      <c r="O179" s="236">
        <f>ROUND(E179*N179,2)</f>
        <v>0</v>
      </c>
      <c r="P179" s="236">
        <v>0</v>
      </c>
      <c r="Q179" s="236">
        <f>ROUND(E179*P179,2)</f>
        <v>0</v>
      </c>
      <c r="R179" s="236" t="s">
        <v>358</v>
      </c>
      <c r="S179" s="236" t="s">
        <v>162</v>
      </c>
      <c r="T179" s="237" t="s">
        <v>162</v>
      </c>
      <c r="U179" s="223">
        <v>0.2</v>
      </c>
      <c r="V179" s="223">
        <f>ROUND(E179*U179,2)</f>
        <v>10.220000000000001</v>
      </c>
      <c r="W179" s="223"/>
      <c r="X179" s="223" t="s">
        <v>200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201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55" t="s">
        <v>267</v>
      </c>
      <c r="D180" s="249"/>
      <c r="E180" s="250"/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205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55" t="s">
        <v>366</v>
      </c>
      <c r="D181" s="249"/>
      <c r="E181" s="250">
        <v>17.3</v>
      </c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205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5" t="s">
        <v>367</v>
      </c>
      <c r="D182" s="249"/>
      <c r="E182" s="250">
        <v>-0.8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205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5" t="s">
        <v>368</v>
      </c>
      <c r="D183" s="249"/>
      <c r="E183" s="250">
        <v>-0.9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205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5" t="s">
        <v>369</v>
      </c>
      <c r="D184" s="249"/>
      <c r="E184" s="250">
        <v>24.1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205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55" t="s">
        <v>367</v>
      </c>
      <c r="D185" s="249"/>
      <c r="E185" s="250">
        <v>-0.8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205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55" t="s">
        <v>368</v>
      </c>
      <c r="D186" s="249"/>
      <c r="E186" s="250">
        <v>-0.9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205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55" t="s">
        <v>370</v>
      </c>
      <c r="D187" s="249"/>
      <c r="E187" s="250">
        <v>15.4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205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55" t="s">
        <v>367</v>
      </c>
      <c r="D188" s="249"/>
      <c r="E188" s="250">
        <v>-0.8</v>
      </c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205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5" t="s">
        <v>371</v>
      </c>
      <c r="D189" s="249"/>
      <c r="E189" s="250">
        <v>-1.5</v>
      </c>
      <c r="F189" s="223"/>
      <c r="G189" s="22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205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ht="33.75" outlineLevel="1" x14ac:dyDescent="0.2">
      <c r="A190" s="231">
        <v>38</v>
      </c>
      <c r="B190" s="232" t="s">
        <v>372</v>
      </c>
      <c r="C190" s="243" t="s">
        <v>373</v>
      </c>
      <c r="D190" s="233" t="s">
        <v>215</v>
      </c>
      <c r="E190" s="234">
        <v>58.9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2.5000000000000001E-4</v>
      </c>
      <c r="O190" s="236">
        <f>ROUND(E190*N190,2)</f>
        <v>0.01</v>
      </c>
      <c r="P190" s="236">
        <v>0</v>
      </c>
      <c r="Q190" s="236">
        <f>ROUND(E190*P190,2)</f>
        <v>0</v>
      </c>
      <c r="R190" s="236" t="s">
        <v>358</v>
      </c>
      <c r="S190" s="236" t="s">
        <v>162</v>
      </c>
      <c r="T190" s="237" t="s">
        <v>162</v>
      </c>
      <c r="U190" s="223">
        <v>0.21665999999999999</v>
      </c>
      <c r="V190" s="223">
        <f>ROUND(E190*U190,2)</f>
        <v>12.76</v>
      </c>
      <c r="W190" s="223"/>
      <c r="X190" s="223" t="s">
        <v>200</v>
      </c>
      <c r="Y190" s="214"/>
      <c r="Z190" s="214"/>
      <c r="AA190" s="214"/>
      <c r="AB190" s="214"/>
      <c r="AC190" s="214"/>
      <c r="AD190" s="214"/>
      <c r="AE190" s="214"/>
      <c r="AF190" s="214"/>
      <c r="AG190" s="214" t="s">
        <v>201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4" t="s">
        <v>374</v>
      </c>
      <c r="D191" s="253"/>
      <c r="E191" s="253"/>
      <c r="F191" s="253"/>
      <c r="G191" s="25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203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5" t="s">
        <v>375</v>
      </c>
      <c r="D192" s="249"/>
      <c r="E192" s="250"/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205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55" t="s">
        <v>267</v>
      </c>
      <c r="D193" s="249"/>
      <c r="E193" s="250"/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205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55" t="s">
        <v>256</v>
      </c>
      <c r="D194" s="249"/>
      <c r="E194" s="250">
        <v>13.8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205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55" t="s">
        <v>257</v>
      </c>
      <c r="D195" s="249"/>
      <c r="E195" s="250">
        <v>33.9</v>
      </c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205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55" t="s">
        <v>258</v>
      </c>
      <c r="D196" s="249"/>
      <c r="E196" s="250">
        <v>11.2</v>
      </c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205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31">
        <v>39</v>
      </c>
      <c r="B197" s="232" t="s">
        <v>376</v>
      </c>
      <c r="C197" s="243" t="s">
        <v>377</v>
      </c>
      <c r="D197" s="233" t="s">
        <v>215</v>
      </c>
      <c r="E197" s="234">
        <v>58.9</v>
      </c>
      <c r="F197" s="235"/>
      <c r="G197" s="236">
        <f>ROUND(E197*F197,2)</f>
        <v>0</v>
      </c>
      <c r="H197" s="235"/>
      <c r="I197" s="236">
        <f>ROUND(E197*H197,2)</f>
        <v>0</v>
      </c>
      <c r="J197" s="235"/>
      <c r="K197" s="236">
        <f>ROUND(E197*J197,2)</f>
        <v>0</v>
      </c>
      <c r="L197" s="236">
        <v>21</v>
      </c>
      <c r="M197" s="236">
        <f>G197*(1+L197/100)</f>
        <v>0</v>
      </c>
      <c r="N197" s="236">
        <v>0</v>
      </c>
      <c r="O197" s="236">
        <f>ROUND(E197*N197,2)</f>
        <v>0</v>
      </c>
      <c r="P197" s="236">
        <v>0</v>
      </c>
      <c r="Q197" s="236">
        <f>ROUND(E197*P197,2)</f>
        <v>0</v>
      </c>
      <c r="R197" s="236" t="s">
        <v>358</v>
      </c>
      <c r="S197" s="236" t="s">
        <v>162</v>
      </c>
      <c r="T197" s="237" t="s">
        <v>162</v>
      </c>
      <c r="U197" s="223">
        <v>0.02</v>
      </c>
      <c r="V197" s="223">
        <f>ROUND(E197*U197,2)</f>
        <v>1.18</v>
      </c>
      <c r="W197" s="223"/>
      <c r="X197" s="223" t="s">
        <v>200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201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44" t="s">
        <v>378</v>
      </c>
      <c r="D198" s="239"/>
      <c r="E198" s="239"/>
      <c r="F198" s="239"/>
      <c r="G198" s="239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167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55" t="s">
        <v>363</v>
      </c>
      <c r="D199" s="249"/>
      <c r="E199" s="250">
        <v>58.9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205</v>
      </c>
      <c r="AH199" s="214">
        <v>5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31">
        <v>40</v>
      </c>
      <c r="B200" s="232" t="s">
        <v>379</v>
      </c>
      <c r="C200" s="243" t="s">
        <v>380</v>
      </c>
      <c r="D200" s="233" t="s">
        <v>215</v>
      </c>
      <c r="E200" s="234">
        <v>58.9</v>
      </c>
      <c r="F200" s="235"/>
      <c r="G200" s="236">
        <f>ROUND(E200*F200,2)</f>
        <v>0</v>
      </c>
      <c r="H200" s="235"/>
      <c r="I200" s="236">
        <f>ROUND(E200*H200,2)</f>
        <v>0</v>
      </c>
      <c r="J200" s="235"/>
      <c r="K200" s="236">
        <f>ROUND(E200*J200,2)</f>
        <v>0</v>
      </c>
      <c r="L200" s="236">
        <v>21</v>
      </c>
      <c r="M200" s="236">
        <f>G200*(1+L200/100)</f>
        <v>0</v>
      </c>
      <c r="N200" s="236">
        <v>0</v>
      </c>
      <c r="O200" s="236">
        <f>ROUND(E200*N200,2)</f>
        <v>0</v>
      </c>
      <c r="P200" s="236">
        <v>0</v>
      </c>
      <c r="Q200" s="236">
        <f>ROUND(E200*P200,2)</f>
        <v>0</v>
      </c>
      <c r="R200" s="236"/>
      <c r="S200" s="236" t="s">
        <v>216</v>
      </c>
      <c r="T200" s="237" t="s">
        <v>163</v>
      </c>
      <c r="U200" s="223">
        <v>0</v>
      </c>
      <c r="V200" s="223">
        <f>ROUND(E200*U200,2)</f>
        <v>0</v>
      </c>
      <c r="W200" s="223"/>
      <c r="X200" s="223" t="s">
        <v>200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201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55" t="s">
        <v>381</v>
      </c>
      <c r="D201" s="249"/>
      <c r="E201" s="250">
        <v>58.9</v>
      </c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205</v>
      </c>
      <c r="AH201" s="214">
        <v>5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31">
        <v>41</v>
      </c>
      <c r="B202" s="232" t="s">
        <v>382</v>
      </c>
      <c r="C202" s="243" t="s">
        <v>383</v>
      </c>
      <c r="D202" s="233" t="s">
        <v>261</v>
      </c>
      <c r="E202" s="234">
        <v>61.844999999999999</v>
      </c>
      <c r="F202" s="235"/>
      <c r="G202" s="236">
        <f>ROUND(E202*F202,2)</f>
        <v>0</v>
      </c>
      <c r="H202" s="235"/>
      <c r="I202" s="236">
        <f>ROUND(E202*H202,2)</f>
        <v>0</v>
      </c>
      <c r="J202" s="235"/>
      <c r="K202" s="236">
        <f>ROUND(E202*J202,2)</f>
        <v>0</v>
      </c>
      <c r="L202" s="236">
        <v>21</v>
      </c>
      <c r="M202" s="236">
        <f>G202*(1+L202/100)</f>
        <v>0</v>
      </c>
      <c r="N202" s="236">
        <v>1.0000000000000001E-5</v>
      </c>
      <c r="O202" s="236">
        <f>ROUND(E202*N202,2)</f>
        <v>0</v>
      </c>
      <c r="P202" s="236">
        <v>0</v>
      </c>
      <c r="Q202" s="236">
        <f>ROUND(E202*P202,2)</f>
        <v>0</v>
      </c>
      <c r="R202" s="236" t="s">
        <v>247</v>
      </c>
      <c r="S202" s="236" t="s">
        <v>162</v>
      </c>
      <c r="T202" s="237" t="s">
        <v>162</v>
      </c>
      <c r="U202" s="223">
        <v>0</v>
      </c>
      <c r="V202" s="223">
        <f>ROUND(E202*U202,2)</f>
        <v>0</v>
      </c>
      <c r="W202" s="223"/>
      <c r="X202" s="223" t="s">
        <v>248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249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5" t="s">
        <v>384</v>
      </c>
      <c r="D203" s="249"/>
      <c r="E203" s="250">
        <v>58.9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205</v>
      </c>
      <c r="AH203" s="214">
        <v>5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21"/>
      <c r="B204" s="222"/>
      <c r="C204" s="256" t="s">
        <v>385</v>
      </c>
      <c r="D204" s="251"/>
      <c r="E204" s="252">
        <v>2.9449999999999998</v>
      </c>
      <c r="F204" s="223"/>
      <c r="G204" s="223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4"/>
      <c r="Z204" s="214"/>
      <c r="AA204" s="214"/>
      <c r="AB204" s="214"/>
      <c r="AC204" s="214"/>
      <c r="AD204" s="214"/>
      <c r="AE204" s="214"/>
      <c r="AF204" s="214"/>
      <c r="AG204" s="214" t="s">
        <v>205</v>
      </c>
      <c r="AH204" s="214">
        <v>4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22.5" outlineLevel="1" x14ac:dyDescent="0.2">
      <c r="A205" s="231">
        <v>42</v>
      </c>
      <c r="B205" s="232" t="s">
        <v>386</v>
      </c>
      <c r="C205" s="243" t="s">
        <v>387</v>
      </c>
      <c r="D205" s="233" t="s">
        <v>346</v>
      </c>
      <c r="E205" s="234">
        <v>10.602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6">
        <v>1E-3</v>
      </c>
      <c r="O205" s="236">
        <f>ROUND(E205*N205,2)</f>
        <v>0.01</v>
      </c>
      <c r="P205" s="236">
        <v>0</v>
      </c>
      <c r="Q205" s="236">
        <f>ROUND(E205*P205,2)</f>
        <v>0</v>
      </c>
      <c r="R205" s="236" t="s">
        <v>247</v>
      </c>
      <c r="S205" s="236" t="s">
        <v>162</v>
      </c>
      <c r="T205" s="237" t="s">
        <v>162</v>
      </c>
      <c r="U205" s="223">
        <v>0</v>
      </c>
      <c r="V205" s="223">
        <f>ROUND(E205*U205,2)</f>
        <v>0</v>
      </c>
      <c r="W205" s="223"/>
      <c r="X205" s="223" t="s">
        <v>248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249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55" t="s">
        <v>388</v>
      </c>
      <c r="D206" s="249"/>
      <c r="E206" s="250">
        <v>10.602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205</v>
      </c>
      <c r="AH206" s="214">
        <v>5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22.5" outlineLevel="1" x14ac:dyDescent="0.2">
      <c r="A207" s="231">
        <v>43</v>
      </c>
      <c r="B207" s="232" t="s">
        <v>389</v>
      </c>
      <c r="C207" s="243" t="s">
        <v>390</v>
      </c>
      <c r="D207" s="233" t="s">
        <v>346</v>
      </c>
      <c r="E207" s="234">
        <v>942.4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6">
        <v>1E-3</v>
      </c>
      <c r="O207" s="236">
        <f>ROUND(E207*N207,2)</f>
        <v>0.94</v>
      </c>
      <c r="P207" s="236">
        <v>0</v>
      </c>
      <c r="Q207" s="236">
        <f>ROUND(E207*P207,2)</f>
        <v>0</v>
      </c>
      <c r="R207" s="236" t="s">
        <v>247</v>
      </c>
      <c r="S207" s="236" t="s">
        <v>162</v>
      </c>
      <c r="T207" s="237" t="s">
        <v>162</v>
      </c>
      <c r="U207" s="223">
        <v>0</v>
      </c>
      <c r="V207" s="223">
        <f>ROUND(E207*U207,2)</f>
        <v>0</v>
      </c>
      <c r="W207" s="223"/>
      <c r="X207" s="223" t="s">
        <v>248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249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55" t="s">
        <v>391</v>
      </c>
      <c r="D208" s="249"/>
      <c r="E208" s="250">
        <v>94.24</v>
      </c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205</v>
      </c>
      <c r="AH208" s="214">
        <v>5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6" t="s">
        <v>392</v>
      </c>
      <c r="D209" s="251"/>
      <c r="E209" s="252">
        <v>848.16</v>
      </c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205</v>
      </c>
      <c r="AH209" s="214">
        <v>4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1">
        <v>44</v>
      </c>
      <c r="B210" s="232" t="s">
        <v>393</v>
      </c>
      <c r="C210" s="243" t="s">
        <v>394</v>
      </c>
      <c r="D210" s="233" t="s">
        <v>215</v>
      </c>
      <c r="E210" s="234">
        <v>63.023000000000003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6">
        <v>1.0399999999999999E-3</v>
      </c>
      <c r="O210" s="236">
        <f>ROUND(E210*N210,2)</f>
        <v>7.0000000000000007E-2</v>
      </c>
      <c r="P210" s="236">
        <v>0</v>
      </c>
      <c r="Q210" s="236">
        <f>ROUND(E210*P210,2)</f>
        <v>0</v>
      </c>
      <c r="R210" s="236"/>
      <c r="S210" s="236" t="s">
        <v>216</v>
      </c>
      <c r="T210" s="237" t="s">
        <v>162</v>
      </c>
      <c r="U210" s="223">
        <v>0</v>
      </c>
      <c r="V210" s="223">
        <f>ROUND(E210*U210,2)</f>
        <v>0</v>
      </c>
      <c r="W210" s="223"/>
      <c r="X210" s="223" t="s">
        <v>248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249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55" t="s">
        <v>363</v>
      </c>
      <c r="D211" s="249"/>
      <c r="E211" s="250">
        <v>58.9</v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205</v>
      </c>
      <c r="AH211" s="214">
        <v>5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56" t="s">
        <v>395</v>
      </c>
      <c r="D212" s="251"/>
      <c r="E212" s="252">
        <v>4.1230000000000002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205</v>
      </c>
      <c r="AH212" s="214">
        <v>4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>
        <v>45</v>
      </c>
      <c r="B213" s="232" t="s">
        <v>396</v>
      </c>
      <c r="C213" s="243" t="s">
        <v>397</v>
      </c>
      <c r="D213" s="233" t="s">
        <v>238</v>
      </c>
      <c r="E213" s="234">
        <v>1.03542</v>
      </c>
      <c r="F213" s="235"/>
      <c r="G213" s="236">
        <f>ROUND(E213*F213,2)</f>
        <v>0</v>
      </c>
      <c r="H213" s="235"/>
      <c r="I213" s="236">
        <f>ROUND(E213*H213,2)</f>
        <v>0</v>
      </c>
      <c r="J213" s="235"/>
      <c r="K213" s="236">
        <f>ROUND(E213*J213,2)</f>
        <v>0</v>
      </c>
      <c r="L213" s="236">
        <v>21</v>
      </c>
      <c r="M213" s="236">
        <f>G213*(1+L213/100)</f>
        <v>0</v>
      </c>
      <c r="N213" s="236">
        <v>0</v>
      </c>
      <c r="O213" s="236">
        <f>ROUND(E213*N213,2)</f>
        <v>0</v>
      </c>
      <c r="P213" s="236">
        <v>0</v>
      </c>
      <c r="Q213" s="236">
        <f>ROUND(E213*P213,2)</f>
        <v>0</v>
      </c>
      <c r="R213" s="236" t="s">
        <v>358</v>
      </c>
      <c r="S213" s="236" t="s">
        <v>162</v>
      </c>
      <c r="T213" s="237" t="s">
        <v>162</v>
      </c>
      <c r="U213" s="223">
        <v>1.091</v>
      </c>
      <c r="V213" s="223">
        <f>ROUND(E213*U213,2)</f>
        <v>1.1299999999999999</v>
      </c>
      <c r="W213" s="223"/>
      <c r="X213" s="223" t="s">
        <v>325</v>
      </c>
      <c r="Y213" s="214"/>
      <c r="Z213" s="214"/>
      <c r="AA213" s="214"/>
      <c r="AB213" s="214"/>
      <c r="AC213" s="214"/>
      <c r="AD213" s="214"/>
      <c r="AE213" s="214"/>
      <c r="AF213" s="214"/>
      <c r="AG213" s="214" t="s">
        <v>326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54" t="s">
        <v>398</v>
      </c>
      <c r="D214" s="253"/>
      <c r="E214" s="253"/>
      <c r="F214" s="253"/>
      <c r="G214" s="25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203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55" t="s">
        <v>328</v>
      </c>
      <c r="D215" s="249"/>
      <c r="E215" s="250"/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205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55" t="s">
        <v>399</v>
      </c>
      <c r="D216" s="249"/>
      <c r="E216" s="250"/>
      <c r="F216" s="223"/>
      <c r="G216" s="22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205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5" t="s">
        <v>400</v>
      </c>
      <c r="D217" s="249"/>
      <c r="E217" s="250">
        <v>1.03542</v>
      </c>
      <c r="F217" s="223"/>
      <c r="G217" s="223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205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x14ac:dyDescent="0.2">
      <c r="A218" s="225" t="s">
        <v>157</v>
      </c>
      <c r="B218" s="226" t="s">
        <v>104</v>
      </c>
      <c r="C218" s="242" t="s">
        <v>105</v>
      </c>
      <c r="D218" s="227"/>
      <c r="E218" s="228"/>
      <c r="F218" s="229"/>
      <c r="G218" s="229">
        <f>SUMIF(AG219:AG233,"&lt;&gt;NOR",G219:G233)</f>
        <v>0</v>
      </c>
      <c r="H218" s="229"/>
      <c r="I218" s="229">
        <f>SUM(I219:I233)</f>
        <v>0</v>
      </c>
      <c r="J218" s="229"/>
      <c r="K218" s="229">
        <f>SUM(K219:K233)</f>
        <v>0</v>
      </c>
      <c r="L218" s="229"/>
      <c r="M218" s="229">
        <f>SUM(M219:M233)</f>
        <v>0</v>
      </c>
      <c r="N218" s="229"/>
      <c r="O218" s="229">
        <f>SUM(O219:O233)</f>
        <v>0.06</v>
      </c>
      <c r="P218" s="229"/>
      <c r="Q218" s="229">
        <f>SUM(Q219:Q233)</f>
        <v>0</v>
      </c>
      <c r="R218" s="229"/>
      <c r="S218" s="229"/>
      <c r="T218" s="230"/>
      <c r="U218" s="224"/>
      <c r="V218" s="224">
        <f>SUM(V219:V233)</f>
        <v>42.6</v>
      </c>
      <c r="W218" s="224"/>
      <c r="X218" s="224"/>
      <c r="AG218" t="s">
        <v>158</v>
      </c>
    </row>
    <row r="219" spans="1:60" outlineLevel="1" x14ac:dyDescent="0.2">
      <c r="A219" s="231">
        <v>46</v>
      </c>
      <c r="B219" s="232" t="s">
        <v>401</v>
      </c>
      <c r="C219" s="243" t="s">
        <v>402</v>
      </c>
      <c r="D219" s="233" t="s">
        <v>215</v>
      </c>
      <c r="E219" s="234">
        <v>58.9</v>
      </c>
      <c r="F219" s="235"/>
      <c r="G219" s="236">
        <f>ROUND(E219*F219,2)</f>
        <v>0</v>
      </c>
      <c r="H219" s="235"/>
      <c r="I219" s="236">
        <f>ROUND(E219*H219,2)</f>
        <v>0</v>
      </c>
      <c r="J219" s="235"/>
      <c r="K219" s="236">
        <f>ROUND(E219*J219,2)</f>
        <v>0</v>
      </c>
      <c r="L219" s="236">
        <v>21</v>
      </c>
      <c r="M219" s="236">
        <f>G219*(1+L219/100)</f>
        <v>0</v>
      </c>
      <c r="N219" s="236">
        <v>0</v>
      </c>
      <c r="O219" s="236">
        <f>ROUND(E219*N219,2)</f>
        <v>0</v>
      </c>
      <c r="P219" s="236">
        <v>0</v>
      </c>
      <c r="Q219" s="236">
        <f>ROUND(E219*P219,2)</f>
        <v>0</v>
      </c>
      <c r="R219" s="236" t="s">
        <v>403</v>
      </c>
      <c r="S219" s="236" t="s">
        <v>162</v>
      </c>
      <c r="T219" s="237" t="s">
        <v>162</v>
      </c>
      <c r="U219" s="223">
        <v>7.2499999999999995E-2</v>
      </c>
      <c r="V219" s="223">
        <f>ROUND(E219*U219,2)</f>
        <v>4.2699999999999996</v>
      </c>
      <c r="W219" s="223"/>
      <c r="X219" s="223" t="s">
        <v>200</v>
      </c>
      <c r="Y219" s="214"/>
      <c r="Z219" s="214"/>
      <c r="AA219" s="214"/>
      <c r="AB219" s="214"/>
      <c r="AC219" s="214"/>
      <c r="AD219" s="214"/>
      <c r="AE219" s="214"/>
      <c r="AF219" s="214"/>
      <c r="AG219" s="214" t="s">
        <v>201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55" t="s">
        <v>255</v>
      </c>
      <c r="D220" s="249"/>
      <c r="E220" s="250"/>
      <c r="F220" s="223"/>
      <c r="G220" s="22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205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55" t="s">
        <v>256</v>
      </c>
      <c r="D221" s="249"/>
      <c r="E221" s="250">
        <v>13.8</v>
      </c>
      <c r="F221" s="223"/>
      <c r="G221" s="223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205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55" t="s">
        <v>257</v>
      </c>
      <c r="D222" s="249"/>
      <c r="E222" s="250">
        <v>33.9</v>
      </c>
      <c r="F222" s="223"/>
      <c r="G222" s="22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205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55" t="s">
        <v>258</v>
      </c>
      <c r="D223" s="249"/>
      <c r="E223" s="250">
        <v>11.2</v>
      </c>
      <c r="F223" s="223"/>
      <c r="G223" s="223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205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>
        <v>47</v>
      </c>
      <c r="B224" s="232" t="s">
        <v>404</v>
      </c>
      <c r="C224" s="243" t="s">
        <v>405</v>
      </c>
      <c r="D224" s="233" t="s">
        <v>215</v>
      </c>
      <c r="E224" s="234">
        <v>285.22000000000003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6">
        <v>6.9999999999999994E-5</v>
      </c>
      <c r="O224" s="236">
        <f>ROUND(E224*N224,2)</f>
        <v>0.02</v>
      </c>
      <c r="P224" s="236">
        <v>0</v>
      </c>
      <c r="Q224" s="236">
        <f>ROUND(E224*P224,2)</f>
        <v>0</v>
      </c>
      <c r="R224" s="236" t="s">
        <v>403</v>
      </c>
      <c r="S224" s="236" t="s">
        <v>162</v>
      </c>
      <c r="T224" s="237" t="s">
        <v>162</v>
      </c>
      <c r="U224" s="223">
        <v>3.2480000000000002E-2</v>
      </c>
      <c r="V224" s="223">
        <f>ROUND(E224*U224,2)</f>
        <v>9.26</v>
      </c>
      <c r="W224" s="223"/>
      <c r="X224" s="223" t="s">
        <v>200</v>
      </c>
      <c r="Y224" s="214"/>
      <c r="Z224" s="214"/>
      <c r="AA224" s="214"/>
      <c r="AB224" s="214"/>
      <c r="AC224" s="214"/>
      <c r="AD224" s="214"/>
      <c r="AE224" s="214"/>
      <c r="AF224" s="214"/>
      <c r="AG224" s="214" t="s">
        <v>201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55" t="s">
        <v>406</v>
      </c>
      <c r="D225" s="249"/>
      <c r="E225" s="250">
        <v>285.22000000000003</v>
      </c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205</v>
      </c>
      <c r="AH225" s="214">
        <v>5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>
        <v>48</v>
      </c>
      <c r="B226" s="232" t="s">
        <v>407</v>
      </c>
      <c r="C226" s="243" t="s">
        <v>408</v>
      </c>
      <c r="D226" s="233" t="s">
        <v>215</v>
      </c>
      <c r="E226" s="234">
        <v>285.22000000000003</v>
      </c>
      <c r="F226" s="235"/>
      <c r="G226" s="236">
        <f>ROUND(E226*F226,2)</f>
        <v>0</v>
      </c>
      <c r="H226" s="235"/>
      <c r="I226" s="236">
        <f>ROUND(E226*H226,2)</f>
        <v>0</v>
      </c>
      <c r="J226" s="235"/>
      <c r="K226" s="236">
        <f>ROUND(E226*J226,2)</f>
        <v>0</v>
      </c>
      <c r="L226" s="236">
        <v>21</v>
      </c>
      <c r="M226" s="236">
        <f>G226*(1+L226/100)</f>
        <v>0</v>
      </c>
      <c r="N226" s="236">
        <v>1.4999999999999999E-4</v>
      </c>
      <c r="O226" s="236">
        <f>ROUND(E226*N226,2)</f>
        <v>0.04</v>
      </c>
      <c r="P226" s="236">
        <v>0</v>
      </c>
      <c r="Q226" s="236">
        <f>ROUND(E226*P226,2)</f>
        <v>0</v>
      </c>
      <c r="R226" s="236" t="s">
        <v>403</v>
      </c>
      <c r="S226" s="236" t="s">
        <v>162</v>
      </c>
      <c r="T226" s="237" t="s">
        <v>162</v>
      </c>
      <c r="U226" s="223">
        <v>0.10191</v>
      </c>
      <c r="V226" s="223">
        <f>ROUND(E226*U226,2)</f>
        <v>29.07</v>
      </c>
      <c r="W226" s="223"/>
      <c r="X226" s="223" t="s">
        <v>200</v>
      </c>
      <c r="Y226" s="214"/>
      <c r="Z226" s="214"/>
      <c r="AA226" s="214"/>
      <c r="AB226" s="214"/>
      <c r="AC226" s="214"/>
      <c r="AD226" s="214"/>
      <c r="AE226" s="214"/>
      <c r="AF226" s="214"/>
      <c r="AG226" s="214" t="s">
        <v>201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55" t="s">
        <v>255</v>
      </c>
      <c r="D227" s="249"/>
      <c r="E227" s="250"/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205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55" t="s">
        <v>409</v>
      </c>
      <c r="D228" s="249"/>
      <c r="E228" s="250">
        <v>58.9</v>
      </c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205</v>
      </c>
      <c r="AH228" s="214">
        <v>5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55" t="s">
        <v>410</v>
      </c>
      <c r="D229" s="249"/>
      <c r="E229" s="250"/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205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1"/>
      <c r="B230" s="222"/>
      <c r="C230" s="255" t="s">
        <v>267</v>
      </c>
      <c r="D230" s="249"/>
      <c r="E230" s="250"/>
      <c r="F230" s="223"/>
      <c r="G230" s="223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205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55" t="s">
        <v>268</v>
      </c>
      <c r="D231" s="249"/>
      <c r="E231" s="250">
        <v>67.650000000000006</v>
      </c>
      <c r="F231" s="223"/>
      <c r="G231" s="223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205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55" t="s">
        <v>411</v>
      </c>
      <c r="D232" s="249"/>
      <c r="E232" s="250">
        <v>95.53</v>
      </c>
      <c r="F232" s="223"/>
      <c r="G232" s="223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205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55" t="s">
        <v>412</v>
      </c>
      <c r="D233" s="249"/>
      <c r="E233" s="250">
        <v>63.14</v>
      </c>
      <c r="F233" s="223"/>
      <c r="G233" s="223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205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x14ac:dyDescent="0.2">
      <c r="A234" s="225" t="s">
        <v>157</v>
      </c>
      <c r="B234" s="226" t="s">
        <v>124</v>
      </c>
      <c r="C234" s="242" t="s">
        <v>125</v>
      </c>
      <c r="D234" s="227"/>
      <c r="E234" s="228"/>
      <c r="F234" s="229"/>
      <c r="G234" s="229">
        <f>SUMIF(AG235:AG273,"&lt;&gt;NOR",G235:G273)</f>
        <v>0</v>
      </c>
      <c r="H234" s="229"/>
      <c r="I234" s="229">
        <f>SUM(I235:I273)</f>
        <v>0</v>
      </c>
      <c r="J234" s="229"/>
      <c r="K234" s="229">
        <f>SUM(K235:K273)</f>
        <v>0</v>
      </c>
      <c r="L234" s="229"/>
      <c r="M234" s="229">
        <f>SUM(M235:M273)</f>
        <v>0</v>
      </c>
      <c r="N234" s="229"/>
      <c r="O234" s="229">
        <f>SUM(O235:O273)</f>
        <v>0</v>
      </c>
      <c r="P234" s="229"/>
      <c r="Q234" s="229">
        <f>SUM(Q235:Q273)</f>
        <v>0</v>
      </c>
      <c r="R234" s="229"/>
      <c r="S234" s="229"/>
      <c r="T234" s="230"/>
      <c r="U234" s="224"/>
      <c r="V234" s="224">
        <f>SUM(V235:V273)</f>
        <v>24.86</v>
      </c>
      <c r="W234" s="224"/>
      <c r="X234" s="224"/>
      <c r="AG234" t="s">
        <v>158</v>
      </c>
    </row>
    <row r="235" spans="1:60" outlineLevel="1" x14ac:dyDescent="0.2">
      <c r="A235" s="231">
        <v>49</v>
      </c>
      <c r="B235" s="232" t="s">
        <v>413</v>
      </c>
      <c r="C235" s="243" t="s">
        <v>414</v>
      </c>
      <c r="D235" s="233" t="s">
        <v>238</v>
      </c>
      <c r="E235" s="234">
        <v>1.1885399999999999</v>
      </c>
      <c r="F235" s="235"/>
      <c r="G235" s="236">
        <f>ROUND(E235*F235,2)</f>
        <v>0</v>
      </c>
      <c r="H235" s="235"/>
      <c r="I235" s="236">
        <f>ROUND(E235*H235,2)</f>
        <v>0</v>
      </c>
      <c r="J235" s="235"/>
      <c r="K235" s="236">
        <f>ROUND(E235*J235,2)</f>
        <v>0</v>
      </c>
      <c r="L235" s="236">
        <v>21</v>
      </c>
      <c r="M235" s="236">
        <f>G235*(1+L235/100)</f>
        <v>0</v>
      </c>
      <c r="N235" s="236">
        <v>0</v>
      </c>
      <c r="O235" s="236">
        <f>ROUND(E235*N235,2)</f>
        <v>0</v>
      </c>
      <c r="P235" s="236">
        <v>0</v>
      </c>
      <c r="Q235" s="236">
        <f>ROUND(E235*P235,2)</f>
        <v>0</v>
      </c>
      <c r="R235" s="236" t="s">
        <v>291</v>
      </c>
      <c r="S235" s="236" t="s">
        <v>162</v>
      </c>
      <c r="T235" s="237" t="s">
        <v>162</v>
      </c>
      <c r="U235" s="223">
        <v>0</v>
      </c>
      <c r="V235" s="223">
        <f>ROUND(E235*U235,2)</f>
        <v>0</v>
      </c>
      <c r="W235" s="223"/>
      <c r="X235" s="223" t="s">
        <v>200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201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55" t="s">
        <v>415</v>
      </c>
      <c r="D236" s="249"/>
      <c r="E236" s="250">
        <v>0.68633999999999995</v>
      </c>
      <c r="F236" s="223"/>
      <c r="G236" s="223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205</v>
      </c>
      <c r="AH236" s="214">
        <v>7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55" t="s">
        <v>416</v>
      </c>
      <c r="D237" s="249"/>
      <c r="E237" s="250">
        <v>0.50219999999999998</v>
      </c>
      <c r="F237" s="223"/>
      <c r="G237" s="223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205</v>
      </c>
      <c r="AH237" s="214">
        <v>7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>
        <v>50</v>
      </c>
      <c r="B238" s="232" t="s">
        <v>417</v>
      </c>
      <c r="C238" s="243" t="s">
        <v>418</v>
      </c>
      <c r="D238" s="233" t="s">
        <v>238</v>
      </c>
      <c r="E238" s="234">
        <v>3.3997999999999999</v>
      </c>
      <c r="F238" s="235"/>
      <c r="G238" s="236">
        <f>ROUND(E238*F238,2)</f>
        <v>0</v>
      </c>
      <c r="H238" s="235"/>
      <c r="I238" s="236">
        <f>ROUND(E238*H238,2)</f>
        <v>0</v>
      </c>
      <c r="J238" s="235"/>
      <c r="K238" s="236">
        <f>ROUND(E238*J238,2)</f>
        <v>0</v>
      </c>
      <c r="L238" s="236">
        <v>21</v>
      </c>
      <c r="M238" s="236">
        <f>G238*(1+L238/100)</f>
        <v>0</v>
      </c>
      <c r="N238" s="236">
        <v>0</v>
      </c>
      <c r="O238" s="236">
        <f>ROUND(E238*N238,2)</f>
        <v>0</v>
      </c>
      <c r="P238" s="236">
        <v>0</v>
      </c>
      <c r="Q238" s="236">
        <f>ROUND(E238*P238,2)</f>
        <v>0</v>
      </c>
      <c r="R238" s="236" t="s">
        <v>291</v>
      </c>
      <c r="S238" s="236" t="s">
        <v>162</v>
      </c>
      <c r="T238" s="237" t="s">
        <v>162</v>
      </c>
      <c r="U238" s="223">
        <v>0</v>
      </c>
      <c r="V238" s="223">
        <f>ROUND(E238*U238,2)</f>
        <v>0</v>
      </c>
      <c r="W238" s="223"/>
      <c r="X238" s="223" t="s">
        <v>200</v>
      </c>
      <c r="Y238" s="214"/>
      <c r="Z238" s="214"/>
      <c r="AA238" s="214"/>
      <c r="AB238" s="214"/>
      <c r="AC238" s="214"/>
      <c r="AD238" s="214"/>
      <c r="AE238" s="214"/>
      <c r="AF238" s="214"/>
      <c r="AG238" s="214" t="s">
        <v>201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55" t="s">
        <v>419</v>
      </c>
      <c r="D239" s="249"/>
      <c r="E239" s="250">
        <v>0.83299999999999996</v>
      </c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205</v>
      </c>
      <c r="AH239" s="214">
        <v>7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55" t="s">
        <v>420</v>
      </c>
      <c r="D240" s="249"/>
      <c r="E240" s="250">
        <v>2.5668000000000002</v>
      </c>
      <c r="F240" s="223"/>
      <c r="G240" s="22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205</v>
      </c>
      <c r="AH240" s="214">
        <v>7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>
        <v>51</v>
      </c>
      <c r="B241" s="232" t="s">
        <v>421</v>
      </c>
      <c r="C241" s="243" t="s">
        <v>422</v>
      </c>
      <c r="D241" s="233" t="s">
        <v>238</v>
      </c>
      <c r="E241" s="234">
        <v>1.4289799999999999</v>
      </c>
      <c r="F241" s="235"/>
      <c r="G241" s="236">
        <f>ROUND(E241*F241,2)</f>
        <v>0</v>
      </c>
      <c r="H241" s="235"/>
      <c r="I241" s="236">
        <f>ROUND(E241*H241,2)</f>
        <v>0</v>
      </c>
      <c r="J241" s="235"/>
      <c r="K241" s="236">
        <f>ROUND(E241*J241,2)</f>
        <v>0</v>
      </c>
      <c r="L241" s="236">
        <v>21</v>
      </c>
      <c r="M241" s="236">
        <f>G241*(1+L241/100)</f>
        <v>0</v>
      </c>
      <c r="N241" s="236">
        <v>0</v>
      </c>
      <c r="O241" s="236">
        <f>ROUND(E241*N241,2)</f>
        <v>0</v>
      </c>
      <c r="P241" s="236">
        <v>0</v>
      </c>
      <c r="Q241" s="236">
        <f>ROUND(E241*P241,2)</f>
        <v>0</v>
      </c>
      <c r="R241" s="236" t="s">
        <v>291</v>
      </c>
      <c r="S241" s="236" t="s">
        <v>162</v>
      </c>
      <c r="T241" s="237" t="s">
        <v>162</v>
      </c>
      <c r="U241" s="223">
        <v>0</v>
      </c>
      <c r="V241" s="223">
        <f>ROUND(E241*U241,2)</f>
        <v>0</v>
      </c>
      <c r="W241" s="223"/>
      <c r="X241" s="223" t="s">
        <v>200</v>
      </c>
      <c r="Y241" s="214"/>
      <c r="Z241" s="214"/>
      <c r="AA241" s="214"/>
      <c r="AB241" s="214"/>
      <c r="AC241" s="214"/>
      <c r="AD241" s="214"/>
      <c r="AE241" s="214"/>
      <c r="AF241" s="214"/>
      <c r="AG241" s="214" t="s">
        <v>201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55" t="s">
        <v>423</v>
      </c>
      <c r="D242" s="249"/>
      <c r="E242" s="250">
        <v>0.11498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205</v>
      </c>
      <c r="AH242" s="214">
        <v>7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55" t="s">
        <v>424</v>
      </c>
      <c r="D243" s="249"/>
      <c r="E243" s="250">
        <v>1.3140000000000001</v>
      </c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205</v>
      </c>
      <c r="AH243" s="214">
        <v>7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1">
        <v>52</v>
      </c>
      <c r="B244" s="232" t="s">
        <v>425</v>
      </c>
      <c r="C244" s="243" t="s">
        <v>426</v>
      </c>
      <c r="D244" s="233" t="s">
        <v>238</v>
      </c>
      <c r="E244" s="234">
        <v>3.4770000000000002E-2</v>
      </c>
      <c r="F244" s="235"/>
      <c r="G244" s="236">
        <f>ROUND(E244*F244,2)</f>
        <v>0</v>
      </c>
      <c r="H244" s="235"/>
      <c r="I244" s="236">
        <f>ROUND(E244*H244,2)</f>
        <v>0</v>
      </c>
      <c r="J244" s="235"/>
      <c r="K244" s="236">
        <f>ROUND(E244*J244,2)</f>
        <v>0</v>
      </c>
      <c r="L244" s="236">
        <v>21</v>
      </c>
      <c r="M244" s="236">
        <f>G244*(1+L244/100)</f>
        <v>0</v>
      </c>
      <c r="N244" s="236">
        <v>0</v>
      </c>
      <c r="O244" s="236">
        <f>ROUND(E244*N244,2)</f>
        <v>0</v>
      </c>
      <c r="P244" s="236">
        <v>0</v>
      </c>
      <c r="Q244" s="236">
        <f>ROUND(E244*P244,2)</f>
        <v>0</v>
      </c>
      <c r="R244" s="236" t="s">
        <v>291</v>
      </c>
      <c r="S244" s="236" t="s">
        <v>162</v>
      </c>
      <c r="T244" s="237" t="s">
        <v>162</v>
      </c>
      <c r="U244" s="223">
        <v>0</v>
      </c>
      <c r="V244" s="223">
        <f>ROUND(E244*U244,2)</f>
        <v>0</v>
      </c>
      <c r="W244" s="223"/>
      <c r="X244" s="223" t="s">
        <v>200</v>
      </c>
      <c r="Y244" s="214"/>
      <c r="Z244" s="214"/>
      <c r="AA244" s="214"/>
      <c r="AB244" s="214"/>
      <c r="AC244" s="214"/>
      <c r="AD244" s="214"/>
      <c r="AE244" s="214"/>
      <c r="AF244" s="214"/>
      <c r="AG244" s="214" t="s">
        <v>201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55" t="s">
        <v>427</v>
      </c>
      <c r="D245" s="249"/>
      <c r="E245" s="250">
        <v>3.4770000000000002E-2</v>
      </c>
      <c r="F245" s="223"/>
      <c r="G245" s="223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205</v>
      </c>
      <c r="AH245" s="214">
        <v>7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>
        <v>53</v>
      </c>
      <c r="B246" s="232" t="s">
        <v>428</v>
      </c>
      <c r="C246" s="243" t="s">
        <v>429</v>
      </c>
      <c r="D246" s="233" t="s">
        <v>238</v>
      </c>
      <c r="E246" s="234">
        <v>0.34449999999999997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6">
        <v>0</v>
      </c>
      <c r="O246" s="236">
        <f>ROUND(E246*N246,2)</f>
        <v>0</v>
      </c>
      <c r="P246" s="236">
        <v>0</v>
      </c>
      <c r="Q246" s="236">
        <f>ROUND(E246*P246,2)</f>
        <v>0</v>
      </c>
      <c r="R246" s="236"/>
      <c r="S246" s="236" t="s">
        <v>216</v>
      </c>
      <c r="T246" s="237" t="s">
        <v>162</v>
      </c>
      <c r="U246" s="223">
        <v>0</v>
      </c>
      <c r="V246" s="223">
        <f>ROUND(E246*U246,2)</f>
        <v>0</v>
      </c>
      <c r="W246" s="223"/>
      <c r="X246" s="223" t="s">
        <v>200</v>
      </c>
      <c r="Y246" s="214"/>
      <c r="Z246" s="214"/>
      <c r="AA246" s="214"/>
      <c r="AB246" s="214"/>
      <c r="AC246" s="214"/>
      <c r="AD246" s="214"/>
      <c r="AE246" s="214"/>
      <c r="AF246" s="214"/>
      <c r="AG246" s="214" t="s">
        <v>201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55" t="s">
        <v>430</v>
      </c>
      <c r="D247" s="249"/>
      <c r="E247" s="250">
        <v>0.26950000000000002</v>
      </c>
      <c r="F247" s="223"/>
      <c r="G247" s="223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205</v>
      </c>
      <c r="AH247" s="214">
        <v>7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55" t="s">
        <v>431</v>
      </c>
      <c r="D248" s="249"/>
      <c r="E248" s="250">
        <v>7.4999999999999997E-2</v>
      </c>
      <c r="F248" s="223"/>
      <c r="G248" s="223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205</v>
      </c>
      <c r="AH248" s="214">
        <v>7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ht="22.5" outlineLevel="1" x14ac:dyDescent="0.2">
      <c r="A249" s="231">
        <v>54</v>
      </c>
      <c r="B249" s="232" t="s">
        <v>432</v>
      </c>
      <c r="C249" s="243" t="s">
        <v>433</v>
      </c>
      <c r="D249" s="233" t="s">
        <v>238</v>
      </c>
      <c r="E249" s="234">
        <v>6.3965899999999998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6">
        <v>0</v>
      </c>
      <c r="O249" s="236">
        <f>ROUND(E249*N249,2)</f>
        <v>0</v>
      </c>
      <c r="P249" s="236">
        <v>0</v>
      </c>
      <c r="Q249" s="236">
        <f>ROUND(E249*P249,2)</f>
        <v>0</v>
      </c>
      <c r="R249" s="236" t="s">
        <v>291</v>
      </c>
      <c r="S249" s="236" t="s">
        <v>162</v>
      </c>
      <c r="T249" s="237" t="s">
        <v>162</v>
      </c>
      <c r="U249" s="223">
        <v>0.93300000000000005</v>
      </c>
      <c r="V249" s="223">
        <f>ROUND(E249*U249,2)</f>
        <v>5.97</v>
      </c>
      <c r="W249" s="223"/>
      <c r="X249" s="223" t="s">
        <v>434</v>
      </c>
      <c r="Y249" s="214"/>
      <c r="Z249" s="214"/>
      <c r="AA249" s="214"/>
      <c r="AB249" s="214"/>
      <c r="AC249" s="214"/>
      <c r="AD249" s="214"/>
      <c r="AE249" s="214"/>
      <c r="AF249" s="214"/>
      <c r="AG249" s="214" t="s">
        <v>435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55" t="s">
        <v>436</v>
      </c>
      <c r="D250" s="249"/>
      <c r="E250" s="250"/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205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55" t="s">
        <v>437</v>
      </c>
      <c r="D251" s="249"/>
      <c r="E251" s="250"/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205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21"/>
      <c r="B252" s="222"/>
      <c r="C252" s="255" t="s">
        <v>438</v>
      </c>
      <c r="D252" s="249"/>
      <c r="E252" s="250">
        <v>6.3965899999999998</v>
      </c>
      <c r="F252" s="223"/>
      <c r="G252" s="223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4"/>
      <c r="Z252" s="214"/>
      <c r="AA252" s="214"/>
      <c r="AB252" s="214"/>
      <c r="AC252" s="214"/>
      <c r="AD252" s="214"/>
      <c r="AE252" s="214"/>
      <c r="AF252" s="214"/>
      <c r="AG252" s="214" t="s">
        <v>205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>
        <v>55</v>
      </c>
      <c r="B253" s="232" t="s">
        <v>439</v>
      </c>
      <c r="C253" s="243" t="s">
        <v>440</v>
      </c>
      <c r="D253" s="233" t="s">
        <v>238</v>
      </c>
      <c r="E253" s="234">
        <v>12.79317</v>
      </c>
      <c r="F253" s="235"/>
      <c r="G253" s="236">
        <f>ROUND(E253*F253,2)</f>
        <v>0</v>
      </c>
      <c r="H253" s="235"/>
      <c r="I253" s="236">
        <f>ROUND(E253*H253,2)</f>
        <v>0</v>
      </c>
      <c r="J253" s="235"/>
      <c r="K253" s="236">
        <f>ROUND(E253*J253,2)</f>
        <v>0</v>
      </c>
      <c r="L253" s="236">
        <v>21</v>
      </c>
      <c r="M253" s="236">
        <f>G253*(1+L253/100)</f>
        <v>0</v>
      </c>
      <c r="N253" s="236">
        <v>0</v>
      </c>
      <c r="O253" s="236">
        <f>ROUND(E253*N253,2)</f>
        <v>0</v>
      </c>
      <c r="P253" s="236">
        <v>0</v>
      </c>
      <c r="Q253" s="236">
        <f>ROUND(E253*P253,2)</f>
        <v>0</v>
      </c>
      <c r="R253" s="236" t="s">
        <v>291</v>
      </c>
      <c r="S253" s="236" t="s">
        <v>162</v>
      </c>
      <c r="T253" s="237" t="s">
        <v>162</v>
      </c>
      <c r="U253" s="223">
        <v>0.65</v>
      </c>
      <c r="V253" s="223">
        <f>ROUND(E253*U253,2)</f>
        <v>8.32</v>
      </c>
      <c r="W253" s="223"/>
      <c r="X253" s="223" t="s">
        <v>434</v>
      </c>
      <c r="Y253" s="214"/>
      <c r="Z253" s="214"/>
      <c r="AA253" s="214"/>
      <c r="AB253" s="214"/>
      <c r="AC253" s="214"/>
      <c r="AD253" s="214"/>
      <c r="AE253" s="214"/>
      <c r="AF253" s="214"/>
      <c r="AG253" s="214" t="s">
        <v>435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55" t="s">
        <v>436</v>
      </c>
      <c r="D254" s="249"/>
      <c r="E254" s="250"/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205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55" t="s">
        <v>437</v>
      </c>
      <c r="D255" s="249"/>
      <c r="E255" s="250"/>
      <c r="F255" s="223"/>
      <c r="G255" s="22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205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5" t="s">
        <v>441</v>
      </c>
      <c r="D256" s="249"/>
      <c r="E256" s="250">
        <v>12.79317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205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>
        <v>56</v>
      </c>
      <c r="B257" s="232" t="s">
        <v>442</v>
      </c>
      <c r="C257" s="243" t="s">
        <v>443</v>
      </c>
      <c r="D257" s="233" t="s">
        <v>238</v>
      </c>
      <c r="E257" s="234">
        <v>6.3965899999999998</v>
      </c>
      <c r="F257" s="235"/>
      <c r="G257" s="236">
        <f>ROUND(E257*F257,2)</f>
        <v>0</v>
      </c>
      <c r="H257" s="235"/>
      <c r="I257" s="236">
        <f>ROUND(E257*H257,2)</f>
        <v>0</v>
      </c>
      <c r="J257" s="235"/>
      <c r="K257" s="236">
        <f>ROUND(E257*J257,2)</f>
        <v>0</v>
      </c>
      <c r="L257" s="236">
        <v>21</v>
      </c>
      <c r="M257" s="236">
        <f>G257*(1+L257/100)</f>
        <v>0</v>
      </c>
      <c r="N257" s="236">
        <v>0</v>
      </c>
      <c r="O257" s="236">
        <f>ROUND(E257*N257,2)</f>
        <v>0</v>
      </c>
      <c r="P257" s="236">
        <v>0</v>
      </c>
      <c r="Q257" s="236">
        <f>ROUND(E257*P257,2)</f>
        <v>0</v>
      </c>
      <c r="R257" s="236" t="s">
        <v>291</v>
      </c>
      <c r="S257" s="236" t="s">
        <v>162</v>
      </c>
      <c r="T257" s="237" t="s">
        <v>162</v>
      </c>
      <c r="U257" s="223">
        <v>0.49</v>
      </c>
      <c r="V257" s="223">
        <f>ROUND(E257*U257,2)</f>
        <v>3.13</v>
      </c>
      <c r="W257" s="223"/>
      <c r="X257" s="223" t="s">
        <v>434</v>
      </c>
      <c r="Y257" s="214"/>
      <c r="Z257" s="214"/>
      <c r="AA257" s="214"/>
      <c r="AB257" s="214"/>
      <c r="AC257" s="214"/>
      <c r="AD257" s="214"/>
      <c r="AE257" s="214"/>
      <c r="AF257" s="214"/>
      <c r="AG257" s="214" t="s">
        <v>435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44" t="s">
        <v>444</v>
      </c>
      <c r="D258" s="239"/>
      <c r="E258" s="239"/>
      <c r="F258" s="239"/>
      <c r="G258" s="239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167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55" t="s">
        <v>436</v>
      </c>
      <c r="D259" s="249"/>
      <c r="E259" s="250"/>
      <c r="F259" s="223"/>
      <c r="G259" s="223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205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55" t="s">
        <v>437</v>
      </c>
      <c r="D260" s="249"/>
      <c r="E260" s="250"/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205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55" t="s">
        <v>438</v>
      </c>
      <c r="D261" s="249"/>
      <c r="E261" s="250">
        <v>6.3965899999999998</v>
      </c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205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>
        <v>57</v>
      </c>
      <c r="B262" s="232" t="s">
        <v>445</v>
      </c>
      <c r="C262" s="243" t="s">
        <v>446</v>
      </c>
      <c r="D262" s="233" t="s">
        <v>238</v>
      </c>
      <c r="E262" s="234">
        <v>121.53513</v>
      </c>
      <c r="F262" s="235"/>
      <c r="G262" s="236">
        <f>ROUND(E262*F262,2)</f>
        <v>0</v>
      </c>
      <c r="H262" s="235"/>
      <c r="I262" s="236">
        <f>ROUND(E262*H262,2)</f>
        <v>0</v>
      </c>
      <c r="J262" s="235"/>
      <c r="K262" s="236">
        <f>ROUND(E262*J262,2)</f>
        <v>0</v>
      </c>
      <c r="L262" s="236">
        <v>21</v>
      </c>
      <c r="M262" s="236">
        <f>G262*(1+L262/100)</f>
        <v>0</v>
      </c>
      <c r="N262" s="236">
        <v>0</v>
      </c>
      <c r="O262" s="236">
        <f>ROUND(E262*N262,2)</f>
        <v>0</v>
      </c>
      <c r="P262" s="236">
        <v>0</v>
      </c>
      <c r="Q262" s="236">
        <f>ROUND(E262*P262,2)</f>
        <v>0</v>
      </c>
      <c r="R262" s="236" t="s">
        <v>291</v>
      </c>
      <c r="S262" s="236" t="s">
        <v>162</v>
      </c>
      <c r="T262" s="237" t="s">
        <v>162</v>
      </c>
      <c r="U262" s="223">
        <v>0</v>
      </c>
      <c r="V262" s="223">
        <f>ROUND(E262*U262,2)</f>
        <v>0</v>
      </c>
      <c r="W262" s="223"/>
      <c r="X262" s="223" t="s">
        <v>434</v>
      </c>
      <c r="Y262" s="214"/>
      <c r="Z262" s="214"/>
      <c r="AA262" s="214"/>
      <c r="AB262" s="214"/>
      <c r="AC262" s="214"/>
      <c r="AD262" s="214"/>
      <c r="AE262" s="214"/>
      <c r="AF262" s="214"/>
      <c r="AG262" s="214" t="s">
        <v>435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1"/>
      <c r="B263" s="222"/>
      <c r="C263" s="255" t="s">
        <v>436</v>
      </c>
      <c r="D263" s="249"/>
      <c r="E263" s="250"/>
      <c r="F263" s="223"/>
      <c r="G263" s="223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4"/>
      <c r="Z263" s="214"/>
      <c r="AA263" s="214"/>
      <c r="AB263" s="214"/>
      <c r="AC263" s="214"/>
      <c r="AD263" s="214"/>
      <c r="AE263" s="214"/>
      <c r="AF263" s="214"/>
      <c r="AG263" s="214" t="s">
        <v>205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55" t="s">
        <v>437</v>
      </c>
      <c r="D264" s="249"/>
      <c r="E264" s="250"/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205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55" t="s">
        <v>447</v>
      </c>
      <c r="D265" s="249"/>
      <c r="E265" s="250">
        <v>121.53513</v>
      </c>
      <c r="F265" s="223"/>
      <c r="G265" s="223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205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1">
        <v>58</v>
      </c>
      <c r="B266" s="232" t="s">
        <v>448</v>
      </c>
      <c r="C266" s="243" t="s">
        <v>449</v>
      </c>
      <c r="D266" s="233" t="s">
        <v>238</v>
      </c>
      <c r="E266" s="234">
        <v>6.3965899999999998</v>
      </c>
      <c r="F266" s="235"/>
      <c r="G266" s="236">
        <f>ROUND(E266*F266,2)</f>
        <v>0</v>
      </c>
      <c r="H266" s="235"/>
      <c r="I266" s="236">
        <f>ROUND(E266*H266,2)</f>
        <v>0</v>
      </c>
      <c r="J266" s="235"/>
      <c r="K266" s="236">
        <f>ROUND(E266*J266,2)</f>
        <v>0</v>
      </c>
      <c r="L266" s="236">
        <v>21</v>
      </c>
      <c r="M266" s="236">
        <f>G266*(1+L266/100)</f>
        <v>0</v>
      </c>
      <c r="N266" s="236">
        <v>0</v>
      </c>
      <c r="O266" s="236">
        <f>ROUND(E266*N266,2)</f>
        <v>0</v>
      </c>
      <c r="P266" s="236">
        <v>0</v>
      </c>
      <c r="Q266" s="236">
        <f>ROUND(E266*P266,2)</f>
        <v>0</v>
      </c>
      <c r="R266" s="236" t="s">
        <v>291</v>
      </c>
      <c r="S266" s="236" t="s">
        <v>162</v>
      </c>
      <c r="T266" s="237" t="s">
        <v>162</v>
      </c>
      <c r="U266" s="223">
        <v>0.94199999999999995</v>
      </c>
      <c r="V266" s="223">
        <f>ROUND(E266*U266,2)</f>
        <v>6.03</v>
      </c>
      <c r="W266" s="223"/>
      <c r="X266" s="223" t="s">
        <v>434</v>
      </c>
      <c r="Y266" s="214"/>
      <c r="Z266" s="214"/>
      <c r="AA266" s="214"/>
      <c r="AB266" s="214"/>
      <c r="AC266" s="214"/>
      <c r="AD266" s="214"/>
      <c r="AE266" s="214"/>
      <c r="AF266" s="214"/>
      <c r="AG266" s="214" t="s">
        <v>435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1"/>
      <c r="B267" s="222"/>
      <c r="C267" s="255" t="s">
        <v>436</v>
      </c>
      <c r="D267" s="249"/>
      <c r="E267" s="250"/>
      <c r="F267" s="223"/>
      <c r="G267" s="22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205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55" t="s">
        <v>437</v>
      </c>
      <c r="D268" s="249"/>
      <c r="E268" s="250"/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205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1"/>
      <c r="B269" s="222"/>
      <c r="C269" s="255" t="s">
        <v>438</v>
      </c>
      <c r="D269" s="249"/>
      <c r="E269" s="250">
        <v>6.3965899999999998</v>
      </c>
      <c r="F269" s="223"/>
      <c r="G269" s="223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205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ht="22.5" outlineLevel="1" x14ac:dyDescent="0.2">
      <c r="A270" s="231">
        <v>59</v>
      </c>
      <c r="B270" s="232" t="s">
        <v>450</v>
      </c>
      <c r="C270" s="243" t="s">
        <v>451</v>
      </c>
      <c r="D270" s="233" t="s">
        <v>238</v>
      </c>
      <c r="E270" s="234">
        <v>12.79317</v>
      </c>
      <c r="F270" s="235"/>
      <c r="G270" s="236">
        <f>ROUND(E270*F270,2)</f>
        <v>0</v>
      </c>
      <c r="H270" s="235"/>
      <c r="I270" s="236">
        <f>ROUND(E270*H270,2)</f>
        <v>0</v>
      </c>
      <c r="J270" s="235"/>
      <c r="K270" s="236">
        <f>ROUND(E270*J270,2)</f>
        <v>0</v>
      </c>
      <c r="L270" s="236">
        <v>21</v>
      </c>
      <c r="M270" s="236">
        <f>G270*(1+L270/100)</f>
        <v>0</v>
      </c>
      <c r="N270" s="236">
        <v>0</v>
      </c>
      <c r="O270" s="236">
        <f>ROUND(E270*N270,2)</f>
        <v>0</v>
      </c>
      <c r="P270" s="236">
        <v>0</v>
      </c>
      <c r="Q270" s="236">
        <f>ROUND(E270*P270,2)</f>
        <v>0</v>
      </c>
      <c r="R270" s="236" t="s">
        <v>291</v>
      </c>
      <c r="S270" s="236" t="s">
        <v>162</v>
      </c>
      <c r="T270" s="237" t="s">
        <v>162</v>
      </c>
      <c r="U270" s="223">
        <v>0.11</v>
      </c>
      <c r="V270" s="223">
        <f>ROUND(E270*U270,2)</f>
        <v>1.41</v>
      </c>
      <c r="W270" s="223"/>
      <c r="X270" s="223" t="s">
        <v>434</v>
      </c>
      <c r="Y270" s="214"/>
      <c r="Z270" s="214"/>
      <c r="AA270" s="214"/>
      <c r="AB270" s="214"/>
      <c r="AC270" s="214"/>
      <c r="AD270" s="214"/>
      <c r="AE270" s="214"/>
      <c r="AF270" s="214"/>
      <c r="AG270" s="214" t="s">
        <v>435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21"/>
      <c r="B271" s="222"/>
      <c r="C271" s="255" t="s">
        <v>436</v>
      </c>
      <c r="D271" s="249"/>
      <c r="E271" s="250"/>
      <c r="F271" s="223"/>
      <c r="G271" s="223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205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5" t="s">
        <v>437</v>
      </c>
      <c r="D272" s="249"/>
      <c r="E272" s="250"/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205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55" t="s">
        <v>441</v>
      </c>
      <c r="D273" s="249"/>
      <c r="E273" s="250">
        <v>12.79317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205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x14ac:dyDescent="0.2">
      <c r="A274" s="3"/>
      <c r="B274" s="4"/>
      <c r="C274" s="246"/>
      <c r="D274" s="6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AE274">
        <v>15</v>
      </c>
      <c r="AF274">
        <v>21</v>
      </c>
      <c r="AG274" t="s">
        <v>144</v>
      </c>
    </row>
    <row r="275" spans="1:60" x14ac:dyDescent="0.2">
      <c r="A275" s="217"/>
      <c r="B275" s="218" t="s">
        <v>29</v>
      </c>
      <c r="C275" s="247"/>
      <c r="D275" s="219"/>
      <c r="E275" s="220"/>
      <c r="F275" s="220"/>
      <c r="G275" s="241">
        <f>G8+G26+G49+G71+G81+G87+G95+G128+G134+G151+G161+G168+G218+G234</f>
        <v>0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AE275">
        <f>SUMIF(L7:L273,AE274,G7:G273)</f>
        <v>0</v>
      </c>
      <c r="AF275">
        <f>SUMIF(L7:L273,AF274,G7:G273)</f>
        <v>0</v>
      </c>
      <c r="AG275" t="s">
        <v>193</v>
      </c>
    </row>
    <row r="276" spans="1:60" x14ac:dyDescent="0.2">
      <c r="C276" s="248"/>
      <c r="D276" s="10"/>
      <c r="AG276" t="s">
        <v>194</v>
      </c>
    </row>
    <row r="277" spans="1:60" x14ac:dyDescent="0.2">
      <c r="D277" s="10"/>
    </row>
    <row r="278" spans="1:60" x14ac:dyDescent="0.2">
      <c r="D278" s="10"/>
    </row>
    <row r="279" spans="1:60" x14ac:dyDescent="0.2">
      <c r="D279" s="10"/>
    </row>
    <row r="280" spans="1:60" x14ac:dyDescent="0.2">
      <c r="D280" s="10"/>
    </row>
    <row r="281" spans="1:60" x14ac:dyDescent="0.2">
      <c r="D281" s="10"/>
    </row>
    <row r="282" spans="1:60" x14ac:dyDescent="0.2">
      <c r="D282" s="10"/>
    </row>
    <row r="283" spans="1:60" x14ac:dyDescent="0.2">
      <c r="D283" s="10"/>
    </row>
    <row r="284" spans="1:60" x14ac:dyDescent="0.2">
      <c r="D284" s="10"/>
    </row>
    <row r="285" spans="1:60" x14ac:dyDescent="0.2">
      <c r="D285" s="10"/>
    </row>
    <row r="286" spans="1:60" x14ac:dyDescent="0.2">
      <c r="D286" s="10"/>
    </row>
    <row r="287" spans="1:60" x14ac:dyDescent="0.2">
      <c r="D287" s="10"/>
    </row>
    <row r="288" spans="1:60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EOrKOyl+DBQognvrq4jbDIuorJXaaeyIVt/SNSYAMaB+LUr6zSOdYqfwVG0Fqwq8J+5cEVZsYdwOtjLLYe3Hw==" saltValue="Y3Ds1MgpqbT5ktR3kyeQnA==" spinCount="100000" sheet="1"/>
  <mergeCells count="42">
    <mergeCell ref="C170:G170"/>
    <mergeCell ref="C177:G177"/>
    <mergeCell ref="C191:G191"/>
    <mergeCell ref="C198:G198"/>
    <mergeCell ref="C214:G214"/>
    <mergeCell ref="C258:G258"/>
    <mergeCell ref="C156:G156"/>
    <mergeCell ref="C157:G157"/>
    <mergeCell ref="C158:G158"/>
    <mergeCell ref="C163:G163"/>
    <mergeCell ref="C164:G164"/>
    <mergeCell ref="C165:G165"/>
    <mergeCell ref="C140:G140"/>
    <mergeCell ref="C141:G141"/>
    <mergeCell ref="C142:G142"/>
    <mergeCell ref="C146:G146"/>
    <mergeCell ref="C147:G147"/>
    <mergeCell ref="C148:G148"/>
    <mergeCell ref="C97:G97"/>
    <mergeCell ref="C109:G109"/>
    <mergeCell ref="C114:G114"/>
    <mergeCell ref="C121:G121"/>
    <mergeCell ref="C130:G130"/>
    <mergeCell ref="C136:G136"/>
    <mergeCell ref="C42:G42"/>
    <mergeCell ref="C51:G51"/>
    <mergeCell ref="C52:G52"/>
    <mergeCell ref="C58:G58"/>
    <mergeCell ref="C62:G62"/>
    <mergeCell ref="C76:G76"/>
    <mergeCell ref="C18:G18"/>
    <mergeCell ref="C19:G19"/>
    <mergeCell ref="C20:G20"/>
    <mergeCell ref="C31:G31"/>
    <mergeCell ref="C35:G35"/>
    <mergeCell ref="C39:G39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5FCF1-DE90-4C20-91E3-A27E25F279BF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195</v>
      </c>
      <c r="B1" s="199"/>
      <c r="C1" s="199"/>
      <c r="D1" s="199"/>
      <c r="E1" s="199"/>
      <c r="F1" s="199"/>
      <c r="G1" s="199"/>
      <c r="AG1" t="s">
        <v>130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131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9" t="s">
        <v>131</v>
      </c>
      <c r="AG3" t="s">
        <v>134</v>
      </c>
    </row>
    <row r="4" spans="1:60" ht="24.95" customHeight="1" x14ac:dyDescent="0.2">
      <c r="A4" s="204" t="s">
        <v>9</v>
      </c>
      <c r="B4" s="205" t="s">
        <v>58</v>
      </c>
      <c r="C4" s="206" t="s">
        <v>59</v>
      </c>
      <c r="D4" s="207"/>
      <c r="E4" s="207"/>
      <c r="F4" s="207"/>
      <c r="G4" s="208"/>
      <c r="AG4" t="s">
        <v>135</v>
      </c>
    </row>
    <row r="5" spans="1:60" x14ac:dyDescent="0.2">
      <c r="D5" s="10"/>
    </row>
    <row r="6" spans="1:60" ht="38.25" x14ac:dyDescent="0.2">
      <c r="A6" s="210" t="s">
        <v>136</v>
      </c>
      <c r="B6" s="212" t="s">
        <v>137</v>
      </c>
      <c r="C6" s="212" t="s">
        <v>138</v>
      </c>
      <c r="D6" s="211" t="s">
        <v>139</v>
      </c>
      <c r="E6" s="210" t="s">
        <v>140</v>
      </c>
      <c r="F6" s="209" t="s">
        <v>141</v>
      </c>
      <c r="G6" s="210" t="s">
        <v>29</v>
      </c>
      <c r="H6" s="213" t="s">
        <v>30</v>
      </c>
      <c r="I6" s="213" t="s">
        <v>142</v>
      </c>
      <c r="J6" s="213" t="s">
        <v>31</v>
      </c>
      <c r="K6" s="213" t="s">
        <v>143</v>
      </c>
      <c r="L6" s="213" t="s">
        <v>144</v>
      </c>
      <c r="M6" s="213" t="s">
        <v>145</v>
      </c>
      <c r="N6" s="213" t="s">
        <v>146</v>
      </c>
      <c r="O6" s="213" t="s">
        <v>147</v>
      </c>
      <c r="P6" s="213" t="s">
        <v>148</v>
      </c>
      <c r="Q6" s="213" t="s">
        <v>149</v>
      </c>
      <c r="R6" s="213" t="s">
        <v>150</v>
      </c>
      <c r="S6" s="213" t="s">
        <v>151</v>
      </c>
      <c r="T6" s="213" t="s">
        <v>152</v>
      </c>
      <c r="U6" s="213" t="s">
        <v>153</v>
      </c>
      <c r="V6" s="213" t="s">
        <v>154</v>
      </c>
      <c r="W6" s="213" t="s">
        <v>155</v>
      </c>
      <c r="X6" s="213" t="s">
        <v>156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157</v>
      </c>
      <c r="B8" s="226" t="s">
        <v>94</v>
      </c>
      <c r="C8" s="242" t="s">
        <v>95</v>
      </c>
      <c r="D8" s="227"/>
      <c r="E8" s="228"/>
      <c r="F8" s="229"/>
      <c r="G8" s="229">
        <f>SUMIF(AG9:AG24,"&lt;&gt;NOR",G9:G24)</f>
        <v>0</v>
      </c>
      <c r="H8" s="229"/>
      <c r="I8" s="229">
        <f>SUM(I9:I24)</f>
        <v>0</v>
      </c>
      <c r="J8" s="229"/>
      <c r="K8" s="229">
        <f>SUM(K9:K24)</f>
        <v>0</v>
      </c>
      <c r="L8" s="229"/>
      <c r="M8" s="229">
        <f>SUM(M9:M24)</f>
        <v>0</v>
      </c>
      <c r="N8" s="229"/>
      <c r="O8" s="229">
        <f>SUM(O9:O24)</f>
        <v>0</v>
      </c>
      <c r="P8" s="229"/>
      <c r="Q8" s="229">
        <f>SUM(Q9:Q24)</f>
        <v>0</v>
      </c>
      <c r="R8" s="229"/>
      <c r="S8" s="229"/>
      <c r="T8" s="230"/>
      <c r="U8" s="224"/>
      <c r="V8" s="224">
        <f>SUM(V9:V24)</f>
        <v>0</v>
      </c>
      <c r="W8" s="224"/>
      <c r="X8" s="224"/>
      <c r="AG8" t="s">
        <v>158</v>
      </c>
    </row>
    <row r="9" spans="1:60" outlineLevel="1" x14ac:dyDescent="0.2">
      <c r="A9" s="257">
        <v>1</v>
      </c>
      <c r="B9" s="258" t="s">
        <v>454</v>
      </c>
      <c r="C9" s="264" t="s">
        <v>455</v>
      </c>
      <c r="D9" s="259" t="s">
        <v>198</v>
      </c>
      <c r="E9" s="260">
        <v>2</v>
      </c>
      <c r="F9" s="261"/>
      <c r="G9" s="262">
        <f>ROUND(E9*F9,2)</f>
        <v>0</v>
      </c>
      <c r="H9" s="261"/>
      <c r="I9" s="262">
        <f>ROUND(E9*H9,2)</f>
        <v>0</v>
      </c>
      <c r="J9" s="261"/>
      <c r="K9" s="262">
        <f>ROUND(E9*J9,2)</f>
        <v>0</v>
      </c>
      <c r="L9" s="262">
        <v>21</v>
      </c>
      <c r="M9" s="262">
        <f>G9*(1+L9/100)</f>
        <v>0</v>
      </c>
      <c r="N9" s="262">
        <v>0</v>
      </c>
      <c r="O9" s="262">
        <f>ROUND(E9*N9,2)</f>
        <v>0</v>
      </c>
      <c r="P9" s="262">
        <v>0</v>
      </c>
      <c r="Q9" s="262">
        <f>ROUND(E9*P9,2)</f>
        <v>0</v>
      </c>
      <c r="R9" s="262"/>
      <c r="S9" s="262" t="s">
        <v>216</v>
      </c>
      <c r="T9" s="263" t="s">
        <v>163</v>
      </c>
      <c r="U9" s="223">
        <v>0</v>
      </c>
      <c r="V9" s="223">
        <f>ROUND(E9*U9,2)</f>
        <v>0</v>
      </c>
      <c r="W9" s="223"/>
      <c r="X9" s="223" t="s">
        <v>200</v>
      </c>
      <c r="Y9" s="214"/>
      <c r="Z9" s="214"/>
      <c r="AA9" s="214"/>
      <c r="AB9" s="214"/>
      <c r="AC9" s="214"/>
      <c r="AD9" s="214"/>
      <c r="AE9" s="214"/>
      <c r="AF9" s="214"/>
      <c r="AG9" s="214" t="s">
        <v>201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57">
        <v>2</v>
      </c>
      <c r="B10" s="258" t="s">
        <v>456</v>
      </c>
      <c r="C10" s="264" t="s">
        <v>457</v>
      </c>
      <c r="D10" s="259" t="s">
        <v>458</v>
      </c>
      <c r="E10" s="260">
        <v>2</v>
      </c>
      <c r="F10" s="261"/>
      <c r="G10" s="262">
        <f>ROUND(E10*F10,2)</f>
        <v>0</v>
      </c>
      <c r="H10" s="261"/>
      <c r="I10" s="262">
        <f>ROUND(E10*H10,2)</f>
        <v>0</v>
      </c>
      <c r="J10" s="261"/>
      <c r="K10" s="262">
        <f>ROUND(E10*J10,2)</f>
        <v>0</v>
      </c>
      <c r="L10" s="262">
        <v>21</v>
      </c>
      <c r="M10" s="262">
        <f>G10*(1+L10/100)</f>
        <v>0</v>
      </c>
      <c r="N10" s="262">
        <v>0</v>
      </c>
      <c r="O10" s="262">
        <f>ROUND(E10*N10,2)</f>
        <v>0</v>
      </c>
      <c r="P10" s="262">
        <v>0</v>
      </c>
      <c r="Q10" s="262">
        <f>ROUND(E10*P10,2)</f>
        <v>0</v>
      </c>
      <c r="R10" s="262"/>
      <c r="S10" s="262" t="s">
        <v>216</v>
      </c>
      <c r="T10" s="263" t="s">
        <v>163</v>
      </c>
      <c r="U10" s="223">
        <v>0</v>
      </c>
      <c r="V10" s="223">
        <f>ROUND(E10*U10,2)</f>
        <v>0</v>
      </c>
      <c r="W10" s="223"/>
      <c r="X10" s="223" t="s">
        <v>200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201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57">
        <v>3</v>
      </c>
      <c r="B11" s="258" t="s">
        <v>78</v>
      </c>
      <c r="C11" s="264" t="s">
        <v>459</v>
      </c>
      <c r="D11" s="259" t="s">
        <v>458</v>
      </c>
      <c r="E11" s="260">
        <v>2</v>
      </c>
      <c r="F11" s="261"/>
      <c r="G11" s="262">
        <f>ROUND(E11*F11,2)</f>
        <v>0</v>
      </c>
      <c r="H11" s="261"/>
      <c r="I11" s="262">
        <f>ROUND(E11*H11,2)</f>
        <v>0</v>
      </c>
      <c r="J11" s="261"/>
      <c r="K11" s="262">
        <f>ROUND(E11*J11,2)</f>
        <v>0</v>
      </c>
      <c r="L11" s="262">
        <v>21</v>
      </c>
      <c r="M11" s="262">
        <f>G11*(1+L11/100)</f>
        <v>0</v>
      </c>
      <c r="N11" s="262">
        <v>0</v>
      </c>
      <c r="O11" s="262">
        <f>ROUND(E11*N11,2)</f>
        <v>0</v>
      </c>
      <c r="P11" s="262">
        <v>0</v>
      </c>
      <c r="Q11" s="262">
        <f>ROUND(E11*P11,2)</f>
        <v>0</v>
      </c>
      <c r="R11" s="262"/>
      <c r="S11" s="262" t="s">
        <v>216</v>
      </c>
      <c r="T11" s="263" t="s">
        <v>163</v>
      </c>
      <c r="U11" s="223">
        <v>0</v>
      </c>
      <c r="V11" s="223">
        <f>ROUND(E11*U11,2)</f>
        <v>0</v>
      </c>
      <c r="W11" s="223"/>
      <c r="X11" s="223" t="s">
        <v>200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201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57">
        <v>4</v>
      </c>
      <c r="B12" s="258" t="s">
        <v>80</v>
      </c>
      <c r="C12" s="264" t="s">
        <v>460</v>
      </c>
      <c r="D12" s="259" t="s">
        <v>458</v>
      </c>
      <c r="E12" s="260">
        <v>2</v>
      </c>
      <c r="F12" s="261"/>
      <c r="G12" s="262">
        <f>ROUND(E12*F12,2)</f>
        <v>0</v>
      </c>
      <c r="H12" s="261"/>
      <c r="I12" s="262">
        <f>ROUND(E12*H12,2)</f>
        <v>0</v>
      </c>
      <c r="J12" s="261"/>
      <c r="K12" s="262">
        <f>ROUND(E12*J12,2)</f>
        <v>0</v>
      </c>
      <c r="L12" s="262">
        <v>21</v>
      </c>
      <c r="M12" s="262">
        <f>G12*(1+L12/100)</f>
        <v>0</v>
      </c>
      <c r="N12" s="262">
        <v>0</v>
      </c>
      <c r="O12" s="262">
        <f>ROUND(E12*N12,2)</f>
        <v>0</v>
      </c>
      <c r="P12" s="262">
        <v>0</v>
      </c>
      <c r="Q12" s="262">
        <f>ROUND(E12*P12,2)</f>
        <v>0</v>
      </c>
      <c r="R12" s="262"/>
      <c r="S12" s="262" t="s">
        <v>216</v>
      </c>
      <c r="T12" s="263" t="s">
        <v>163</v>
      </c>
      <c r="U12" s="223">
        <v>0</v>
      </c>
      <c r="V12" s="223">
        <f>ROUND(E12*U12,2)</f>
        <v>0</v>
      </c>
      <c r="W12" s="223"/>
      <c r="X12" s="223" t="s">
        <v>200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201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57">
        <v>5</v>
      </c>
      <c r="B13" s="258" t="s">
        <v>461</v>
      </c>
      <c r="C13" s="264" t="s">
        <v>462</v>
      </c>
      <c r="D13" s="259" t="s">
        <v>458</v>
      </c>
      <c r="E13" s="260">
        <v>2</v>
      </c>
      <c r="F13" s="261"/>
      <c r="G13" s="262">
        <f>ROUND(E13*F13,2)</f>
        <v>0</v>
      </c>
      <c r="H13" s="261"/>
      <c r="I13" s="262">
        <f>ROUND(E13*H13,2)</f>
        <v>0</v>
      </c>
      <c r="J13" s="261"/>
      <c r="K13" s="262">
        <f>ROUND(E13*J13,2)</f>
        <v>0</v>
      </c>
      <c r="L13" s="262">
        <v>21</v>
      </c>
      <c r="M13" s="262">
        <f>G13*(1+L13/100)</f>
        <v>0</v>
      </c>
      <c r="N13" s="262">
        <v>0</v>
      </c>
      <c r="O13" s="262">
        <f>ROUND(E13*N13,2)</f>
        <v>0</v>
      </c>
      <c r="P13" s="262">
        <v>0</v>
      </c>
      <c r="Q13" s="262">
        <f>ROUND(E13*P13,2)</f>
        <v>0</v>
      </c>
      <c r="R13" s="262"/>
      <c r="S13" s="262" t="s">
        <v>216</v>
      </c>
      <c r="T13" s="263" t="s">
        <v>163</v>
      </c>
      <c r="U13" s="223">
        <v>0</v>
      </c>
      <c r="V13" s="223">
        <f>ROUND(E13*U13,2)</f>
        <v>0</v>
      </c>
      <c r="W13" s="223"/>
      <c r="X13" s="223" t="s">
        <v>200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201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7">
        <v>6</v>
      </c>
      <c r="B14" s="258" t="s">
        <v>463</v>
      </c>
      <c r="C14" s="264" t="s">
        <v>464</v>
      </c>
      <c r="D14" s="259" t="s">
        <v>458</v>
      </c>
      <c r="E14" s="260">
        <v>2</v>
      </c>
      <c r="F14" s="261"/>
      <c r="G14" s="262">
        <f>ROUND(E14*F14,2)</f>
        <v>0</v>
      </c>
      <c r="H14" s="261"/>
      <c r="I14" s="262">
        <f>ROUND(E14*H14,2)</f>
        <v>0</v>
      </c>
      <c r="J14" s="261"/>
      <c r="K14" s="262">
        <f>ROUND(E14*J14,2)</f>
        <v>0</v>
      </c>
      <c r="L14" s="262">
        <v>21</v>
      </c>
      <c r="M14" s="262">
        <f>G14*(1+L14/100)</f>
        <v>0</v>
      </c>
      <c r="N14" s="262">
        <v>0</v>
      </c>
      <c r="O14" s="262">
        <f>ROUND(E14*N14,2)</f>
        <v>0</v>
      </c>
      <c r="P14" s="262">
        <v>0</v>
      </c>
      <c r="Q14" s="262">
        <f>ROUND(E14*P14,2)</f>
        <v>0</v>
      </c>
      <c r="R14" s="262"/>
      <c r="S14" s="262" t="s">
        <v>216</v>
      </c>
      <c r="T14" s="263" t="s">
        <v>163</v>
      </c>
      <c r="U14" s="223">
        <v>0</v>
      </c>
      <c r="V14" s="223">
        <f>ROUND(E14*U14,2)</f>
        <v>0</v>
      </c>
      <c r="W14" s="223"/>
      <c r="X14" s="223" t="s">
        <v>200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201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57">
        <v>7</v>
      </c>
      <c r="B15" s="258" t="s">
        <v>465</v>
      </c>
      <c r="C15" s="264" t="s">
        <v>466</v>
      </c>
      <c r="D15" s="259" t="s">
        <v>458</v>
      </c>
      <c r="E15" s="260">
        <v>2</v>
      </c>
      <c r="F15" s="261"/>
      <c r="G15" s="262">
        <f>ROUND(E15*F15,2)</f>
        <v>0</v>
      </c>
      <c r="H15" s="261"/>
      <c r="I15" s="262">
        <f>ROUND(E15*H15,2)</f>
        <v>0</v>
      </c>
      <c r="J15" s="261"/>
      <c r="K15" s="262">
        <f>ROUND(E15*J15,2)</f>
        <v>0</v>
      </c>
      <c r="L15" s="262">
        <v>21</v>
      </c>
      <c r="M15" s="262">
        <f>G15*(1+L15/100)</f>
        <v>0</v>
      </c>
      <c r="N15" s="262">
        <v>0</v>
      </c>
      <c r="O15" s="262">
        <f>ROUND(E15*N15,2)</f>
        <v>0</v>
      </c>
      <c r="P15" s="262">
        <v>0</v>
      </c>
      <c r="Q15" s="262">
        <f>ROUND(E15*P15,2)</f>
        <v>0</v>
      </c>
      <c r="R15" s="262"/>
      <c r="S15" s="262" t="s">
        <v>216</v>
      </c>
      <c r="T15" s="263" t="s">
        <v>163</v>
      </c>
      <c r="U15" s="223">
        <v>0</v>
      </c>
      <c r="V15" s="223">
        <f>ROUND(E15*U15,2)</f>
        <v>0</v>
      </c>
      <c r="W15" s="223"/>
      <c r="X15" s="223" t="s">
        <v>200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201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57">
        <v>8</v>
      </c>
      <c r="B16" s="258" t="s">
        <v>467</v>
      </c>
      <c r="C16" s="264" t="s">
        <v>468</v>
      </c>
      <c r="D16" s="259" t="s">
        <v>458</v>
      </c>
      <c r="E16" s="260">
        <v>2</v>
      </c>
      <c r="F16" s="261"/>
      <c r="G16" s="262">
        <f>ROUND(E16*F16,2)</f>
        <v>0</v>
      </c>
      <c r="H16" s="261"/>
      <c r="I16" s="262">
        <f>ROUND(E16*H16,2)</f>
        <v>0</v>
      </c>
      <c r="J16" s="261"/>
      <c r="K16" s="262">
        <f>ROUND(E16*J16,2)</f>
        <v>0</v>
      </c>
      <c r="L16" s="262">
        <v>21</v>
      </c>
      <c r="M16" s="262">
        <f>G16*(1+L16/100)</f>
        <v>0</v>
      </c>
      <c r="N16" s="262">
        <v>0</v>
      </c>
      <c r="O16" s="262">
        <f>ROUND(E16*N16,2)</f>
        <v>0</v>
      </c>
      <c r="P16" s="262">
        <v>0</v>
      </c>
      <c r="Q16" s="262">
        <f>ROUND(E16*P16,2)</f>
        <v>0</v>
      </c>
      <c r="R16" s="262"/>
      <c r="S16" s="262" t="s">
        <v>216</v>
      </c>
      <c r="T16" s="263" t="s">
        <v>163</v>
      </c>
      <c r="U16" s="223">
        <v>0</v>
      </c>
      <c r="V16" s="223">
        <f>ROUND(E16*U16,2)</f>
        <v>0</v>
      </c>
      <c r="W16" s="223"/>
      <c r="X16" s="223" t="s">
        <v>200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201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57">
        <v>9</v>
      </c>
      <c r="B17" s="258" t="s">
        <v>469</v>
      </c>
      <c r="C17" s="264" t="s">
        <v>470</v>
      </c>
      <c r="D17" s="259" t="s">
        <v>215</v>
      </c>
      <c r="E17" s="260">
        <v>4</v>
      </c>
      <c r="F17" s="261"/>
      <c r="G17" s="262">
        <f>ROUND(E17*F17,2)</f>
        <v>0</v>
      </c>
      <c r="H17" s="261"/>
      <c r="I17" s="262">
        <f>ROUND(E17*H17,2)</f>
        <v>0</v>
      </c>
      <c r="J17" s="261"/>
      <c r="K17" s="262">
        <f>ROUND(E17*J17,2)</f>
        <v>0</v>
      </c>
      <c r="L17" s="262">
        <v>21</v>
      </c>
      <c r="M17" s="262">
        <f>G17*(1+L17/100)</f>
        <v>0</v>
      </c>
      <c r="N17" s="262">
        <v>0</v>
      </c>
      <c r="O17" s="262">
        <f>ROUND(E17*N17,2)</f>
        <v>0</v>
      </c>
      <c r="P17" s="262">
        <v>0</v>
      </c>
      <c r="Q17" s="262">
        <f>ROUND(E17*P17,2)</f>
        <v>0</v>
      </c>
      <c r="R17" s="262"/>
      <c r="S17" s="262" t="s">
        <v>216</v>
      </c>
      <c r="T17" s="263" t="s">
        <v>163</v>
      </c>
      <c r="U17" s="223">
        <v>0</v>
      </c>
      <c r="V17" s="223">
        <f>ROUND(E17*U17,2)</f>
        <v>0</v>
      </c>
      <c r="W17" s="223"/>
      <c r="X17" s="223" t="s">
        <v>200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201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57">
        <v>10</v>
      </c>
      <c r="B18" s="258" t="s">
        <v>471</v>
      </c>
      <c r="C18" s="264" t="s">
        <v>472</v>
      </c>
      <c r="D18" s="259" t="s">
        <v>261</v>
      </c>
      <c r="E18" s="260">
        <v>8</v>
      </c>
      <c r="F18" s="261"/>
      <c r="G18" s="262">
        <f>ROUND(E18*F18,2)</f>
        <v>0</v>
      </c>
      <c r="H18" s="261"/>
      <c r="I18" s="262">
        <f>ROUND(E18*H18,2)</f>
        <v>0</v>
      </c>
      <c r="J18" s="261"/>
      <c r="K18" s="262">
        <f>ROUND(E18*J18,2)</f>
        <v>0</v>
      </c>
      <c r="L18" s="262">
        <v>21</v>
      </c>
      <c r="M18" s="262">
        <f>G18*(1+L18/100)</f>
        <v>0</v>
      </c>
      <c r="N18" s="262">
        <v>0</v>
      </c>
      <c r="O18" s="262">
        <f>ROUND(E18*N18,2)</f>
        <v>0</v>
      </c>
      <c r="P18" s="262">
        <v>0</v>
      </c>
      <c r="Q18" s="262">
        <f>ROUND(E18*P18,2)</f>
        <v>0</v>
      </c>
      <c r="R18" s="262"/>
      <c r="S18" s="262" t="s">
        <v>216</v>
      </c>
      <c r="T18" s="263" t="s">
        <v>163</v>
      </c>
      <c r="U18" s="223">
        <v>0</v>
      </c>
      <c r="V18" s="223">
        <f>ROUND(E18*U18,2)</f>
        <v>0</v>
      </c>
      <c r="W18" s="223"/>
      <c r="X18" s="223" t="s">
        <v>200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201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57">
        <v>11</v>
      </c>
      <c r="B19" s="258" t="s">
        <v>473</v>
      </c>
      <c r="C19" s="264" t="s">
        <v>474</v>
      </c>
      <c r="D19" s="259" t="s">
        <v>215</v>
      </c>
      <c r="E19" s="260">
        <v>4</v>
      </c>
      <c r="F19" s="261"/>
      <c r="G19" s="262">
        <f>ROUND(E19*F19,2)</f>
        <v>0</v>
      </c>
      <c r="H19" s="261"/>
      <c r="I19" s="262">
        <f>ROUND(E19*H19,2)</f>
        <v>0</v>
      </c>
      <c r="J19" s="261"/>
      <c r="K19" s="262">
        <f>ROUND(E19*J19,2)</f>
        <v>0</v>
      </c>
      <c r="L19" s="262">
        <v>21</v>
      </c>
      <c r="M19" s="262">
        <f>G19*(1+L19/100)</f>
        <v>0</v>
      </c>
      <c r="N19" s="262">
        <v>0</v>
      </c>
      <c r="O19" s="262">
        <f>ROUND(E19*N19,2)</f>
        <v>0</v>
      </c>
      <c r="P19" s="262">
        <v>0</v>
      </c>
      <c r="Q19" s="262">
        <f>ROUND(E19*P19,2)</f>
        <v>0</v>
      </c>
      <c r="R19" s="262"/>
      <c r="S19" s="262" t="s">
        <v>216</v>
      </c>
      <c r="T19" s="263" t="s">
        <v>163</v>
      </c>
      <c r="U19" s="223">
        <v>0</v>
      </c>
      <c r="V19" s="223">
        <f>ROUND(E19*U19,2)</f>
        <v>0</v>
      </c>
      <c r="W19" s="223"/>
      <c r="X19" s="223" t="s">
        <v>200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201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57">
        <v>12</v>
      </c>
      <c r="B20" s="258" t="s">
        <v>475</v>
      </c>
      <c r="C20" s="264" t="s">
        <v>476</v>
      </c>
      <c r="D20" s="259" t="s">
        <v>215</v>
      </c>
      <c r="E20" s="260">
        <v>4</v>
      </c>
      <c r="F20" s="261"/>
      <c r="G20" s="262">
        <f>ROUND(E20*F20,2)</f>
        <v>0</v>
      </c>
      <c r="H20" s="261"/>
      <c r="I20" s="262">
        <f>ROUND(E20*H20,2)</f>
        <v>0</v>
      </c>
      <c r="J20" s="261"/>
      <c r="K20" s="262">
        <f>ROUND(E20*J20,2)</f>
        <v>0</v>
      </c>
      <c r="L20" s="262">
        <v>21</v>
      </c>
      <c r="M20" s="262">
        <f>G20*(1+L20/100)</f>
        <v>0</v>
      </c>
      <c r="N20" s="262">
        <v>0</v>
      </c>
      <c r="O20" s="262">
        <f>ROUND(E20*N20,2)</f>
        <v>0</v>
      </c>
      <c r="P20" s="262">
        <v>0</v>
      </c>
      <c r="Q20" s="262">
        <f>ROUND(E20*P20,2)</f>
        <v>0</v>
      </c>
      <c r="R20" s="262"/>
      <c r="S20" s="262" t="s">
        <v>216</v>
      </c>
      <c r="T20" s="263" t="s">
        <v>163</v>
      </c>
      <c r="U20" s="223">
        <v>0</v>
      </c>
      <c r="V20" s="223">
        <f>ROUND(E20*U20,2)</f>
        <v>0</v>
      </c>
      <c r="W20" s="223"/>
      <c r="X20" s="223" t="s">
        <v>200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201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57">
        <v>13</v>
      </c>
      <c r="B21" s="258" t="s">
        <v>477</v>
      </c>
      <c r="C21" s="264" t="s">
        <v>478</v>
      </c>
      <c r="D21" s="259" t="s">
        <v>261</v>
      </c>
      <c r="E21" s="260">
        <v>8</v>
      </c>
      <c r="F21" s="261"/>
      <c r="G21" s="262">
        <f>ROUND(E21*F21,2)</f>
        <v>0</v>
      </c>
      <c r="H21" s="261"/>
      <c r="I21" s="262">
        <f>ROUND(E21*H21,2)</f>
        <v>0</v>
      </c>
      <c r="J21" s="261"/>
      <c r="K21" s="262">
        <f>ROUND(E21*J21,2)</f>
        <v>0</v>
      </c>
      <c r="L21" s="262">
        <v>21</v>
      </c>
      <c r="M21" s="262">
        <f>G21*(1+L21/100)</f>
        <v>0</v>
      </c>
      <c r="N21" s="262">
        <v>0</v>
      </c>
      <c r="O21" s="262">
        <f>ROUND(E21*N21,2)</f>
        <v>0</v>
      </c>
      <c r="P21" s="262">
        <v>0</v>
      </c>
      <c r="Q21" s="262">
        <f>ROUND(E21*P21,2)</f>
        <v>0</v>
      </c>
      <c r="R21" s="262"/>
      <c r="S21" s="262" t="s">
        <v>216</v>
      </c>
      <c r="T21" s="263" t="s">
        <v>163</v>
      </c>
      <c r="U21" s="223">
        <v>0</v>
      </c>
      <c r="V21" s="223">
        <f>ROUND(E21*U21,2)</f>
        <v>0</v>
      </c>
      <c r="W21" s="223"/>
      <c r="X21" s="223" t="s">
        <v>200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201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57">
        <v>14</v>
      </c>
      <c r="B22" s="258" t="s">
        <v>479</v>
      </c>
      <c r="C22" s="264" t="s">
        <v>480</v>
      </c>
      <c r="D22" s="259" t="s">
        <v>481</v>
      </c>
      <c r="E22" s="260">
        <v>1</v>
      </c>
      <c r="F22" s="261"/>
      <c r="G22" s="262">
        <f>ROUND(E22*F22,2)</f>
        <v>0</v>
      </c>
      <c r="H22" s="261"/>
      <c r="I22" s="262">
        <f>ROUND(E22*H22,2)</f>
        <v>0</v>
      </c>
      <c r="J22" s="261"/>
      <c r="K22" s="262">
        <f>ROUND(E22*J22,2)</f>
        <v>0</v>
      </c>
      <c r="L22" s="262">
        <v>21</v>
      </c>
      <c r="M22" s="262">
        <f>G22*(1+L22/100)</f>
        <v>0</v>
      </c>
      <c r="N22" s="262">
        <v>0</v>
      </c>
      <c r="O22" s="262">
        <f>ROUND(E22*N22,2)</f>
        <v>0</v>
      </c>
      <c r="P22" s="262">
        <v>0</v>
      </c>
      <c r="Q22" s="262">
        <f>ROUND(E22*P22,2)</f>
        <v>0</v>
      </c>
      <c r="R22" s="262"/>
      <c r="S22" s="262" t="s">
        <v>216</v>
      </c>
      <c r="T22" s="263" t="s">
        <v>163</v>
      </c>
      <c r="U22" s="223">
        <v>0</v>
      </c>
      <c r="V22" s="223">
        <f>ROUND(E22*U22,2)</f>
        <v>0</v>
      </c>
      <c r="W22" s="223"/>
      <c r="X22" s="223" t="s">
        <v>200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201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57">
        <v>15</v>
      </c>
      <c r="B23" s="258" t="s">
        <v>482</v>
      </c>
      <c r="C23" s="264" t="s">
        <v>483</v>
      </c>
      <c r="D23" s="259" t="s">
        <v>481</v>
      </c>
      <c r="E23" s="260">
        <v>1</v>
      </c>
      <c r="F23" s="261"/>
      <c r="G23" s="262">
        <f>ROUND(E23*F23,2)</f>
        <v>0</v>
      </c>
      <c r="H23" s="261"/>
      <c r="I23" s="262">
        <f>ROUND(E23*H23,2)</f>
        <v>0</v>
      </c>
      <c r="J23" s="261"/>
      <c r="K23" s="262">
        <f>ROUND(E23*J23,2)</f>
        <v>0</v>
      </c>
      <c r="L23" s="262">
        <v>21</v>
      </c>
      <c r="M23" s="262">
        <f>G23*(1+L23/100)</f>
        <v>0</v>
      </c>
      <c r="N23" s="262">
        <v>0</v>
      </c>
      <c r="O23" s="262">
        <f>ROUND(E23*N23,2)</f>
        <v>0</v>
      </c>
      <c r="P23" s="262">
        <v>0</v>
      </c>
      <c r="Q23" s="262">
        <f>ROUND(E23*P23,2)</f>
        <v>0</v>
      </c>
      <c r="R23" s="262"/>
      <c r="S23" s="262" t="s">
        <v>216</v>
      </c>
      <c r="T23" s="263" t="s">
        <v>163</v>
      </c>
      <c r="U23" s="223">
        <v>0</v>
      </c>
      <c r="V23" s="223">
        <f>ROUND(E23*U23,2)</f>
        <v>0</v>
      </c>
      <c r="W23" s="223"/>
      <c r="X23" s="223" t="s">
        <v>200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201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16</v>
      </c>
      <c r="B24" s="232" t="s">
        <v>484</v>
      </c>
      <c r="C24" s="243" t="s">
        <v>485</v>
      </c>
      <c r="D24" s="233" t="s">
        <v>481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216</v>
      </c>
      <c r="T24" s="237" t="s">
        <v>163</v>
      </c>
      <c r="U24" s="223">
        <v>0</v>
      </c>
      <c r="V24" s="223">
        <f>ROUND(E24*U24,2)</f>
        <v>0</v>
      </c>
      <c r="W24" s="223"/>
      <c r="X24" s="223" t="s">
        <v>200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201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3"/>
      <c r="B25" s="4"/>
      <c r="C25" s="246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144</v>
      </c>
    </row>
    <row r="26" spans="1:60" x14ac:dyDescent="0.2">
      <c r="A26" s="217"/>
      <c r="B26" s="218" t="s">
        <v>29</v>
      </c>
      <c r="C26" s="247"/>
      <c r="D26" s="219"/>
      <c r="E26" s="220"/>
      <c r="F26" s="220"/>
      <c r="G26" s="241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193</v>
      </c>
    </row>
    <row r="27" spans="1:60" x14ac:dyDescent="0.2">
      <c r="C27" s="248"/>
      <c r="D27" s="10"/>
      <c r="AG27" t="s">
        <v>194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sMT/0JLcww4eEGnJuKQTZmEo8utAqvzqIxCVhBIz5hnTugrZrEFDjDr6ot1aO2gRfiGbQxP7w3cP8BT14PFXw==" saltValue="PdNiVn8crwBRwgW8cISvG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3D232-B2D8-471A-9475-62F3FF226726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195</v>
      </c>
      <c r="B1" s="199"/>
      <c r="C1" s="199"/>
      <c r="D1" s="199"/>
      <c r="E1" s="199"/>
      <c r="F1" s="199"/>
      <c r="G1" s="199"/>
      <c r="AG1" t="s">
        <v>130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131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9" t="s">
        <v>131</v>
      </c>
      <c r="AG3" t="s">
        <v>134</v>
      </c>
    </row>
    <row r="4" spans="1:60" ht="24.95" customHeight="1" x14ac:dyDescent="0.2">
      <c r="A4" s="204" t="s">
        <v>9</v>
      </c>
      <c r="B4" s="205" t="s">
        <v>60</v>
      </c>
      <c r="C4" s="206" t="s">
        <v>61</v>
      </c>
      <c r="D4" s="207"/>
      <c r="E4" s="207"/>
      <c r="F4" s="207"/>
      <c r="G4" s="208"/>
      <c r="AG4" t="s">
        <v>135</v>
      </c>
    </row>
    <row r="5" spans="1:60" x14ac:dyDescent="0.2">
      <c r="D5" s="10"/>
    </row>
    <row r="6" spans="1:60" ht="38.25" x14ac:dyDescent="0.2">
      <c r="A6" s="210" t="s">
        <v>136</v>
      </c>
      <c r="B6" s="212" t="s">
        <v>137</v>
      </c>
      <c r="C6" s="212" t="s">
        <v>138</v>
      </c>
      <c r="D6" s="211" t="s">
        <v>139</v>
      </c>
      <c r="E6" s="210" t="s">
        <v>140</v>
      </c>
      <c r="F6" s="209" t="s">
        <v>141</v>
      </c>
      <c r="G6" s="210" t="s">
        <v>29</v>
      </c>
      <c r="H6" s="213" t="s">
        <v>30</v>
      </c>
      <c r="I6" s="213" t="s">
        <v>142</v>
      </c>
      <c r="J6" s="213" t="s">
        <v>31</v>
      </c>
      <c r="K6" s="213" t="s">
        <v>143</v>
      </c>
      <c r="L6" s="213" t="s">
        <v>144</v>
      </c>
      <c r="M6" s="213" t="s">
        <v>145</v>
      </c>
      <c r="N6" s="213" t="s">
        <v>146</v>
      </c>
      <c r="O6" s="213" t="s">
        <v>147</v>
      </c>
      <c r="P6" s="213" t="s">
        <v>148</v>
      </c>
      <c r="Q6" s="213" t="s">
        <v>149</v>
      </c>
      <c r="R6" s="213" t="s">
        <v>150</v>
      </c>
      <c r="S6" s="213" t="s">
        <v>151</v>
      </c>
      <c r="T6" s="213" t="s">
        <v>152</v>
      </c>
      <c r="U6" s="213" t="s">
        <v>153</v>
      </c>
      <c r="V6" s="213" t="s">
        <v>154</v>
      </c>
      <c r="W6" s="213" t="s">
        <v>155</v>
      </c>
      <c r="X6" s="213" t="s">
        <v>156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157</v>
      </c>
      <c r="B8" s="226" t="s">
        <v>106</v>
      </c>
      <c r="C8" s="242" t="s">
        <v>107</v>
      </c>
      <c r="D8" s="227"/>
      <c r="E8" s="228"/>
      <c r="F8" s="229"/>
      <c r="G8" s="229">
        <f>SUMIF(AG9:AG26,"&lt;&gt;NOR",G9:G26)</f>
        <v>0</v>
      </c>
      <c r="H8" s="229"/>
      <c r="I8" s="229">
        <f>SUM(I9:I26)</f>
        <v>0</v>
      </c>
      <c r="J8" s="229"/>
      <c r="K8" s="229">
        <f>SUM(K9:K26)</f>
        <v>0</v>
      </c>
      <c r="L8" s="229"/>
      <c r="M8" s="229">
        <f>SUM(M9:M26)</f>
        <v>0</v>
      </c>
      <c r="N8" s="229"/>
      <c r="O8" s="229">
        <f>SUM(O9:O26)</f>
        <v>0</v>
      </c>
      <c r="P8" s="229"/>
      <c r="Q8" s="229">
        <f>SUM(Q9:Q26)</f>
        <v>0</v>
      </c>
      <c r="R8" s="229"/>
      <c r="S8" s="229"/>
      <c r="T8" s="230"/>
      <c r="U8" s="224"/>
      <c r="V8" s="224">
        <f>SUM(V9:V26)</f>
        <v>0</v>
      </c>
      <c r="W8" s="224"/>
      <c r="X8" s="224"/>
      <c r="AG8" t="s">
        <v>158</v>
      </c>
    </row>
    <row r="9" spans="1:60" outlineLevel="1" x14ac:dyDescent="0.2">
      <c r="A9" s="231">
        <v>1</v>
      </c>
      <c r="B9" s="232" t="s">
        <v>486</v>
      </c>
      <c r="C9" s="243" t="s">
        <v>487</v>
      </c>
      <c r="D9" s="233" t="s">
        <v>458</v>
      </c>
      <c r="E9" s="234">
        <v>12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216</v>
      </c>
      <c r="T9" s="237" t="s">
        <v>163</v>
      </c>
      <c r="U9" s="223">
        <v>0</v>
      </c>
      <c r="V9" s="223">
        <f>ROUND(E9*U9,2)</f>
        <v>0</v>
      </c>
      <c r="W9" s="223"/>
      <c r="X9" s="223" t="s">
        <v>200</v>
      </c>
      <c r="Y9" s="214"/>
      <c r="Z9" s="214"/>
      <c r="AA9" s="214"/>
      <c r="AB9" s="214"/>
      <c r="AC9" s="214"/>
      <c r="AD9" s="214"/>
      <c r="AE9" s="214"/>
      <c r="AF9" s="214"/>
      <c r="AG9" s="214" t="s">
        <v>201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44" t="s">
        <v>488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167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489</v>
      </c>
      <c r="C11" s="243" t="s">
        <v>490</v>
      </c>
      <c r="D11" s="233" t="s">
        <v>261</v>
      </c>
      <c r="E11" s="234">
        <v>975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216</v>
      </c>
      <c r="T11" s="237" t="s">
        <v>163</v>
      </c>
      <c r="U11" s="223">
        <v>0</v>
      </c>
      <c r="V11" s="223">
        <f>ROUND(E11*U11,2)</f>
        <v>0</v>
      </c>
      <c r="W11" s="223"/>
      <c r="X11" s="223" t="s">
        <v>200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201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44" t="s">
        <v>488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167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491</v>
      </c>
      <c r="C13" s="243" t="s">
        <v>492</v>
      </c>
      <c r="D13" s="233" t="s">
        <v>458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216</v>
      </c>
      <c r="T13" s="237" t="s">
        <v>163</v>
      </c>
      <c r="U13" s="223">
        <v>0</v>
      </c>
      <c r="V13" s="223">
        <f>ROUND(E13*U13,2)</f>
        <v>0</v>
      </c>
      <c r="W13" s="223"/>
      <c r="X13" s="223" t="s">
        <v>200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201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44" t="s">
        <v>488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167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493</v>
      </c>
      <c r="C15" s="243" t="s">
        <v>494</v>
      </c>
      <c r="D15" s="233" t="s">
        <v>458</v>
      </c>
      <c r="E15" s="234">
        <v>7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216</v>
      </c>
      <c r="T15" s="237" t="s">
        <v>163</v>
      </c>
      <c r="U15" s="223">
        <v>0</v>
      </c>
      <c r="V15" s="223">
        <f>ROUND(E15*U15,2)</f>
        <v>0</v>
      </c>
      <c r="W15" s="223"/>
      <c r="X15" s="223" t="s">
        <v>200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201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44" t="s">
        <v>488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167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5</v>
      </c>
      <c r="B17" s="232" t="s">
        <v>495</v>
      </c>
      <c r="C17" s="243" t="s">
        <v>496</v>
      </c>
      <c r="D17" s="233" t="s">
        <v>458</v>
      </c>
      <c r="E17" s="234">
        <v>2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216</v>
      </c>
      <c r="T17" s="237" t="s">
        <v>163</v>
      </c>
      <c r="U17" s="223">
        <v>0</v>
      </c>
      <c r="V17" s="223">
        <f>ROUND(E17*U17,2)</f>
        <v>0</v>
      </c>
      <c r="W17" s="223"/>
      <c r="X17" s="223" t="s">
        <v>200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201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44" t="s">
        <v>488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167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>
        <v>6</v>
      </c>
      <c r="B19" s="232" t="s">
        <v>497</v>
      </c>
      <c r="C19" s="243" t="s">
        <v>498</v>
      </c>
      <c r="D19" s="233" t="s">
        <v>261</v>
      </c>
      <c r="E19" s="234">
        <v>10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216</v>
      </c>
      <c r="T19" s="237" t="s">
        <v>163</v>
      </c>
      <c r="U19" s="223">
        <v>0</v>
      </c>
      <c r="V19" s="223">
        <f>ROUND(E19*U19,2)</f>
        <v>0</v>
      </c>
      <c r="W19" s="223"/>
      <c r="X19" s="223" t="s">
        <v>200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201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4" t="s">
        <v>488</v>
      </c>
      <c r="D20" s="239"/>
      <c r="E20" s="239"/>
      <c r="F20" s="239"/>
      <c r="G20" s="239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167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>
        <v>7</v>
      </c>
      <c r="B21" s="232" t="s">
        <v>499</v>
      </c>
      <c r="C21" s="243" t="s">
        <v>500</v>
      </c>
      <c r="D21" s="233" t="s">
        <v>458</v>
      </c>
      <c r="E21" s="234">
        <v>17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216</v>
      </c>
      <c r="T21" s="237" t="s">
        <v>163</v>
      </c>
      <c r="U21" s="223">
        <v>0</v>
      </c>
      <c r="V21" s="223">
        <f>ROUND(E21*U21,2)</f>
        <v>0</v>
      </c>
      <c r="W21" s="223"/>
      <c r="X21" s="223" t="s">
        <v>200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201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44" t="s">
        <v>488</v>
      </c>
      <c r="D22" s="239"/>
      <c r="E22" s="239"/>
      <c r="F22" s="239"/>
      <c r="G22" s="239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167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>
        <v>8</v>
      </c>
      <c r="B23" s="232" t="s">
        <v>501</v>
      </c>
      <c r="C23" s="243" t="s">
        <v>502</v>
      </c>
      <c r="D23" s="233" t="s">
        <v>458</v>
      </c>
      <c r="E23" s="234">
        <v>25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 t="s">
        <v>216</v>
      </c>
      <c r="T23" s="237" t="s">
        <v>163</v>
      </c>
      <c r="U23" s="223">
        <v>0</v>
      </c>
      <c r="V23" s="223">
        <f>ROUND(E23*U23,2)</f>
        <v>0</v>
      </c>
      <c r="W23" s="223"/>
      <c r="X23" s="223" t="s">
        <v>200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201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44" t="s">
        <v>488</v>
      </c>
      <c r="D24" s="239"/>
      <c r="E24" s="239"/>
      <c r="F24" s="239"/>
      <c r="G24" s="239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167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>
        <v>9</v>
      </c>
      <c r="B25" s="232" t="s">
        <v>503</v>
      </c>
      <c r="C25" s="243" t="s">
        <v>504</v>
      </c>
      <c r="D25" s="233" t="s">
        <v>458</v>
      </c>
      <c r="E25" s="234">
        <v>0.5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 t="s">
        <v>216</v>
      </c>
      <c r="T25" s="237" t="s">
        <v>163</v>
      </c>
      <c r="U25" s="223">
        <v>0</v>
      </c>
      <c r="V25" s="223">
        <f>ROUND(E25*U25,2)</f>
        <v>0</v>
      </c>
      <c r="W25" s="223"/>
      <c r="X25" s="223" t="s">
        <v>200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201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4" t="s">
        <v>488</v>
      </c>
      <c r="D26" s="239"/>
      <c r="E26" s="239"/>
      <c r="F26" s="239"/>
      <c r="G26" s="239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167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25" t="s">
        <v>157</v>
      </c>
      <c r="B27" s="226" t="s">
        <v>108</v>
      </c>
      <c r="C27" s="242" t="s">
        <v>109</v>
      </c>
      <c r="D27" s="227"/>
      <c r="E27" s="228"/>
      <c r="F27" s="229"/>
      <c r="G27" s="229">
        <f>SUMIF(AG28:AG31,"&lt;&gt;NOR",G28:G31)</f>
        <v>0</v>
      </c>
      <c r="H27" s="229"/>
      <c r="I27" s="229">
        <f>SUM(I28:I31)</f>
        <v>0</v>
      </c>
      <c r="J27" s="229"/>
      <c r="K27" s="229">
        <f>SUM(K28:K31)</f>
        <v>0</v>
      </c>
      <c r="L27" s="229"/>
      <c r="M27" s="229">
        <f>SUM(M28:M31)</f>
        <v>0</v>
      </c>
      <c r="N27" s="229"/>
      <c r="O27" s="229">
        <f>SUM(O28:O31)</f>
        <v>0</v>
      </c>
      <c r="P27" s="229"/>
      <c r="Q27" s="229">
        <f>SUM(Q28:Q31)</f>
        <v>0</v>
      </c>
      <c r="R27" s="229"/>
      <c r="S27" s="229"/>
      <c r="T27" s="230"/>
      <c r="U27" s="224"/>
      <c r="V27" s="224">
        <f>SUM(V28:V31)</f>
        <v>0</v>
      </c>
      <c r="W27" s="224"/>
      <c r="X27" s="224"/>
      <c r="AG27" t="s">
        <v>158</v>
      </c>
    </row>
    <row r="28" spans="1:60" outlineLevel="1" x14ac:dyDescent="0.2">
      <c r="A28" s="231">
        <v>10</v>
      </c>
      <c r="B28" s="232" t="s">
        <v>505</v>
      </c>
      <c r="C28" s="243" t="s">
        <v>506</v>
      </c>
      <c r="D28" s="233" t="s">
        <v>261</v>
      </c>
      <c r="E28" s="234">
        <v>58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 t="s">
        <v>216</v>
      </c>
      <c r="T28" s="237" t="s">
        <v>163</v>
      </c>
      <c r="U28" s="223">
        <v>0</v>
      </c>
      <c r="V28" s="223">
        <f>ROUND(E28*U28,2)</f>
        <v>0</v>
      </c>
      <c r="W28" s="223"/>
      <c r="X28" s="223" t="s">
        <v>200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201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44" t="s">
        <v>507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167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>
        <v>11</v>
      </c>
      <c r="B30" s="232" t="s">
        <v>508</v>
      </c>
      <c r="C30" s="243" t="s">
        <v>509</v>
      </c>
      <c r="D30" s="233" t="s">
        <v>261</v>
      </c>
      <c r="E30" s="234">
        <v>40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/>
      <c r="S30" s="236" t="s">
        <v>216</v>
      </c>
      <c r="T30" s="237" t="s">
        <v>163</v>
      </c>
      <c r="U30" s="223">
        <v>0</v>
      </c>
      <c r="V30" s="223">
        <f>ROUND(E30*U30,2)</f>
        <v>0</v>
      </c>
      <c r="W30" s="223"/>
      <c r="X30" s="223" t="s">
        <v>200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201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44" t="s">
        <v>507</v>
      </c>
      <c r="D31" s="239"/>
      <c r="E31" s="239"/>
      <c r="F31" s="239"/>
      <c r="G31" s="239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167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x14ac:dyDescent="0.2">
      <c r="A32" s="225" t="s">
        <v>157</v>
      </c>
      <c r="B32" s="226" t="s">
        <v>110</v>
      </c>
      <c r="C32" s="242" t="s">
        <v>111</v>
      </c>
      <c r="D32" s="227"/>
      <c r="E32" s="228"/>
      <c r="F32" s="229"/>
      <c r="G32" s="229">
        <f>SUMIF(AG33:AG52,"&lt;&gt;NOR",G33:G52)</f>
        <v>0</v>
      </c>
      <c r="H32" s="229"/>
      <c r="I32" s="229">
        <f>SUM(I33:I52)</f>
        <v>0</v>
      </c>
      <c r="J32" s="229"/>
      <c r="K32" s="229">
        <f>SUM(K33:K52)</f>
        <v>0</v>
      </c>
      <c r="L32" s="229"/>
      <c r="M32" s="229">
        <f>SUM(M33:M52)</f>
        <v>0</v>
      </c>
      <c r="N32" s="229"/>
      <c r="O32" s="229">
        <f>SUM(O33:O52)</f>
        <v>0</v>
      </c>
      <c r="P32" s="229"/>
      <c r="Q32" s="229">
        <f>SUM(Q33:Q52)</f>
        <v>0</v>
      </c>
      <c r="R32" s="229"/>
      <c r="S32" s="229"/>
      <c r="T32" s="230"/>
      <c r="U32" s="224"/>
      <c r="V32" s="224">
        <f>SUM(V33:V52)</f>
        <v>0</v>
      </c>
      <c r="W32" s="224"/>
      <c r="X32" s="224"/>
      <c r="AG32" t="s">
        <v>158</v>
      </c>
    </row>
    <row r="33" spans="1:60" outlineLevel="1" x14ac:dyDescent="0.2">
      <c r="A33" s="231">
        <v>12</v>
      </c>
      <c r="B33" s="232" t="s">
        <v>510</v>
      </c>
      <c r="C33" s="243" t="s">
        <v>511</v>
      </c>
      <c r="D33" s="233" t="s">
        <v>261</v>
      </c>
      <c r="E33" s="234">
        <v>25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/>
      <c r="S33" s="236" t="s">
        <v>216</v>
      </c>
      <c r="T33" s="237" t="s">
        <v>163</v>
      </c>
      <c r="U33" s="223">
        <v>0</v>
      </c>
      <c r="V33" s="223">
        <f>ROUND(E33*U33,2)</f>
        <v>0</v>
      </c>
      <c r="W33" s="223"/>
      <c r="X33" s="223" t="s">
        <v>200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201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44" t="s">
        <v>512</v>
      </c>
      <c r="D34" s="239"/>
      <c r="E34" s="239"/>
      <c r="F34" s="239"/>
      <c r="G34" s="239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167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>
        <v>13</v>
      </c>
      <c r="B35" s="232" t="s">
        <v>513</v>
      </c>
      <c r="C35" s="243" t="s">
        <v>514</v>
      </c>
      <c r="D35" s="233" t="s">
        <v>261</v>
      </c>
      <c r="E35" s="234">
        <v>20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6"/>
      <c r="S35" s="236" t="s">
        <v>216</v>
      </c>
      <c r="T35" s="237" t="s">
        <v>163</v>
      </c>
      <c r="U35" s="223">
        <v>0</v>
      </c>
      <c r="V35" s="223">
        <f>ROUND(E35*U35,2)</f>
        <v>0</v>
      </c>
      <c r="W35" s="223"/>
      <c r="X35" s="223" t="s">
        <v>200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201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44" t="s">
        <v>512</v>
      </c>
      <c r="D36" s="239"/>
      <c r="E36" s="239"/>
      <c r="F36" s="239"/>
      <c r="G36" s="239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167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>
        <v>14</v>
      </c>
      <c r="B37" s="232" t="s">
        <v>515</v>
      </c>
      <c r="C37" s="243" t="s">
        <v>516</v>
      </c>
      <c r="D37" s="233" t="s">
        <v>261</v>
      </c>
      <c r="E37" s="234">
        <v>30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/>
      <c r="S37" s="236" t="s">
        <v>216</v>
      </c>
      <c r="T37" s="237" t="s">
        <v>163</v>
      </c>
      <c r="U37" s="223">
        <v>0</v>
      </c>
      <c r="V37" s="223">
        <f>ROUND(E37*U37,2)</f>
        <v>0</v>
      </c>
      <c r="W37" s="223"/>
      <c r="X37" s="223" t="s">
        <v>200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201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44" t="s">
        <v>517</v>
      </c>
      <c r="D38" s="239"/>
      <c r="E38" s="239"/>
      <c r="F38" s="239"/>
      <c r="G38" s="239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167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>
        <v>15</v>
      </c>
      <c r="B39" s="232" t="s">
        <v>518</v>
      </c>
      <c r="C39" s="243" t="s">
        <v>519</v>
      </c>
      <c r="D39" s="233" t="s">
        <v>261</v>
      </c>
      <c r="E39" s="234">
        <v>229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6"/>
      <c r="S39" s="236" t="s">
        <v>216</v>
      </c>
      <c r="T39" s="237" t="s">
        <v>163</v>
      </c>
      <c r="U39" s="223">
        <v>0</v>
      </c>
      <c r="V39" s="223">
        <f>ROUND(E39*U39,2)</f>
        <v>0</v>
      </c>
      <c r="W39" s="223"/>
      <c r="X39" s="223" t="s">
        <v>200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201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44" t="s">
        <v>517</v>
      </c>
      <c r="D40" s="239"/>
      <c r="E40" s="239"/>
      <c r="F40" s="239"/>
      <c r="G40" s="239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167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>
        <v>16</v>
      </c>
      <c r="B41" s="232" t="s">
        <v>520</v>
      </c>
      <c r="C41" s="243" t="s">
        <v>521</v>
      </c>
      <c r="D41" s="233" t="s">
        <v>261</v>
      </c>
      <c r="E41" s="234">
        <v>476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6"/>
      <c r="S41" s="236" t="s">
        <v>216</v>
      </c>
      <c r="T41" s="237" t="s">
        <v>163</v>
      </c>
      <c r="U41" s="223">
        <v>0</v>
      </c>
      <c r="V41" s="223">
        <f>ROUND(E41*U41,2)</f>
        <v>0</v>
      </c>
      <c r="W41" s="223"/>
      <c r="X41" s="223" t="s">
        <v>200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201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44" t="s">
        <v>517</v>
      </c>
      <c r="D42" s="239"/>
      <c r="E42" s="239"/>
      <c r="F42" s="239"/>
      <c r="G42" s="239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167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>
        <v>17</v>
      </c>
      <c r="B43" s="232" t="s">
        <v>522</v>
      </c>
      <c r="C43" s="243" t="s">
        <v>523</v>
      </c>
      <c r="D43" s="233" t="s">
        <v>261</v>
      </c>
      <c r="E43" s="234">
        <v>91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6"/>
      <c r="S43" s="236" t="s">
        <v>216</v>
      </c>
      <c r="T43" s="237" t="s">
        <v>163</v>
      </c>
      <c r="U43" s="223">
        <v>0</v>
      </c>
      <c r="V43" s="223">
        <f>ROUND(E43*U43,2)</f>
        <v>0</v>
      </c>
      <c r="W43" s="223"/>
      <c r="X43" s="223" t="s">
        <v>200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201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44" t="s">
        <v>517</v>
      </c>
      <c r="D44" s="239"/>
      <c r="E44" s="239"/>
      <c r="F44" s="239"/>
      <c r="G44" s="239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167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>
        <v>18</v>
      </c>
      <c r="B45" s="232" t="s">
        <v>524</v>
      </c>
      <c r="C45" s="243" t="s">
        <v>525</v>
      </c>
      <c r="D45" s="233" t="s">
        <v>458</v>
      </c>
      <c r="E45" s="234">
        <v>17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/>
      <c r="S45" s="236" t="s">
        <v>216</v>
      </c>
      <c r="T45" s="237" t="s">
        <v>163</v>
      </c>
      <c r="U45" s="223">
        <v>0</v>
      </c>
      <c r="V45" s="223">
        <f>ROUND(E45*U45,2)</f>
        <v>0</v>
      </c>
      <c r="W45" s="223"/>
      <c r="X45" s="223" t="s">
        <v>200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201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44" t="s">
        <v>526</v>
      </c>
      <c r="D46" s="239"/>
      <c r="E46" s="239"/>
      <c r="F46" s="239"/>
      <c r="G46" s="239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167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>
        <v>19</v>
      </c>
      <c r="B47" s="232" t="s">
        <v>527</v>
      </c>
      <c r="C47" s="243" t="s">
        <v>528</v>
      </c>
      <c r="D47" s="233" t="s">
        <v>458</v>
      </c>
      <c r="E47" s="234">
        <v>1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6"/>
      <c r="S47" s="236" t="s">
        <v>216</v>
      </c>
      <c r="T47" s="237" t="s">
        <v>163</v>
      </c>
      <c r="U47" s="223">
        <v>0</v>
      </c>
      <c r="V47" s="223">
        <f>ROUND(E47*U47,2)</f>
        <v>0</v>
      </c>
      <c r="W47" s="223"/>
      <c r="X47" s="223" t="s">
        <v>200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201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44" t="s">
        <v>526</v>
      </c>
      <c r="D48" s="239"/>
      <c r="E48" s="239"/>
      <c r="F48" s="239"/>
      <c r="G48" s="239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167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>
        <v>20</v>
      </c>
      <c r="B49" s="232" t="s">
        <v>529</v>
      </c>
      <c r="C49" s="243" t="s">
        <v>530</v>
      </c>
      <c r="D49" s="233" t="s">
        <v>458</v>
      </c>
      <c r="E49" s="234">
        <v>51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6"/>
      <c r="S49" s="236" t="s">
        <v>216</v>
      </c>
      <c r="T49" s="237" t="s">
        <v>163</v>
      </c>
      <c r="U49" s="223">
        <v>0</v>
      </c>
      <c r="V49" s="223">
        <f>ROUND(E49*U49,2)</f>
        <v>0</v>
      </c>
      <c r="W49" s="223"/>
      <c r="X49" s="223" t="s">
        <v>200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201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44" t="s">
        <v>531</v>
      </c>
      <c r="D50" s="239"/>
      <c r="E50" s="239"/>
      <c r="F50" s="239"/>
      <c r="G50" s="239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167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>
        <v>21</v>
      </c>
      <c r="B51" s="232" t="s">
        <v>532</v>
      </c>
      <c r="C51" s="243" t="s">
        <v>533</v>
      </c>
      <c r="D51" s="233" t="s">
        <v>458</v>
      </c>
      <c r="E51" s="234">
        <v>4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/>
      <c r="S51" s="236" t="s">
        <v>216</v>
      </c>
      <c r="T51" s="237" t="s">
        <v>163</v>
      </c>
      <c r="U51" s="223">
        <v>0</v>
      </c>
      <c r="V51" s="223">
        <f>ROUND(E51*U51,2)</f>
        <v>0</v>
      </c>
      <c r="W51" s="223"/>
      <c r="X51" s="223" t="s">
        <v>200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201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44" t="s">
        <v>531</v>
      </c>
      <c r="D52" s="239"/>
      <c r="E52" s="239"/>
      <c r="F52" s="239"/>
      <c r="G52" s="239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167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25" t="s">
        <v>157</v>
      </c>
      <c r="B53" s="226" t="s">
        <v>112</v>
      </c>
      <c r="C53" s="242" t="s">
        <v>113</v>
      </c>
      <c r="D53" s="227"/>
      <c r="E53" s="228"/>
      <c r="F53" s="229"/>
      <c r="G53" s="229">
        <f>SUMIF(AG54:AG62,"&lt;&gt;NOR",G54:G62)</f>
        <v>0</v>
      </c>
      <c r="H53" s="229"/>
      <c r="I53" s="229">
        <f>SUM(I54:I62)</f>
        <v>0</v>
      </c>
      <c r="J53" s="229"/>
      <c r="K53" s="229">
        <f>SUM(K54:K62)</f>
        <v>0</v>
      </c>
      <c r="L53" s="229"/>
      <c r="M53" s="229">
        <f>SUM(M54:M62)</f>
        <v>0</v>
      </c>
      <c r="N53" s="229"/>
      <c r="O53" s="229">
        <f>SUM(O54:O62)</f>
        <v>0</v>
      </c>
      <c r="P53" s="229"/>
      <c r="Q53" s="229">
        <f>SUM(Q54:Q62)</f>
        <v>0</v>
      </c>
      <c r="R53" s="229"/>
      <c r="S53" s="229"/>
      <c r="T53" s="230"/>
      <c r="U53" s="224"/>
      <c r="V53" s="224">
        <f>SUM(V54:V62)</f>
        <v>0</v>
      </c>
      <c r="W53" s="224"/>
      <c r="X53" s="224"/>
      <c r="AG53" t="s">
        <v>158</v>
      </c>
    </row>
    <row r="54" spans="1:60" outlineLevel="1" x14ac:dyDescent="0.2">
      <c r="A54" s="231">
        <v>22</v>
      </c>
      <c r="B54" s="232" t="s">
        <v>534</v>
      </c>
      <c r="C54" s="243" t="s">
        <v>535</v>
      </c>
      <c r="D54" s="233" t="s">
        <v>458</v>
      </c>
      <c r="E54" s="234">
        <v>1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/>
      <c r="S54" s="236" t="s">
        <v>216</v>
      </c>
      <c r="T54" s="237" t="s">
        <v>163</v>
      </c>
      <c r="U54" s="223">
        <v>0</v>
      </c>
      <c r="V54" s="223">
        <f>ROUND(E54*U54,2)</f>
        <v>0</v>
      </c>
      <c r="W54" s="223"/>
      <c r="X54" s="223" t="s">
        <v>200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201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44" t="s">
        <v>536</v>
      </c>
      <c r="D55" s="239"/>
      <c r="E55" s="239"/>
      <c r="F55" s="239"/>
      <c r="G55" s="239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167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45" t="s">
        <v>537</v>
      </c>
      <c r="D56" s="240"/>
      <c r="E56" s="240"/>
      <c r="F56" s="240"/>
      <c r="G56" s="240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167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45" t="s">
        <v>538</v>
      </c>
      <c r="D57" s="240"/>
      <c r="E57" s="240"/>
      <c r="F57" s="240"/>
      <c r="G57" s="240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167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>
        <v>23</v>
      </c>
      <c r="B58" s="232" t="s">
        <v>539</v>
      </c>
      <c r="C58" s="243" t="s">
        <v>540</v>
      </c>
      <c r="D58" s="233" t="s">
        <v>458</v>
      </c>
      <c r="E58" s="234">
        <v>1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6"/>
      <c r="S58" s="236" t="s">
        <v>216</v>
      </c>
      <c r="T58" s="237" t="s">
        <v>163</v>
      </c>
      <c r="U58" s="223">
        <v>0</v>
      </c>
      <c r="V58" s="223">
        <f>ROUND(E58*U58,2)</f>
        <v>0</v>
      </c>
      <c r="W58" s="223"/>
      <c r="X58" s="223" t="s">
        <v>200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201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44" t="s">
        <v>541</v>
      </c>
      <c r="D59" s="239"/>
      <c r="E59" s="239"/>
      <c r="F59" s="239"/>
      <c r="G59" s="239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167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45" t="s">
        <v>542</v>
      </c>
      <c r="D60" s="240"/>
      <c r="E60" s="240"/>
      <c r="F60" s="240"/>
      <c r="G60" s="240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167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45" t="s">
        <v>543</v>
      </c>
      <c r="D61" s="240"/>
      <c r="E61" s="240"/>
      <c r="F61" s="240"/>
      <c r="G61" s="240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167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45" t="s">
        <v>544</v>
      </c>
      <c r="D62" s="240"/>
      <c r="E62" s="240"/>
      <c r="F62" s="240"/>
      <c r="G62" s="240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167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25" t="s">
        <v>157</v>
      </c>
      <c r="B63" s="226" t="s">
        <v>114</v>
      </c>
      <c r="C63" s="242" t="s">
        <v>115</v>
      </c>
      <c r="D63" s="227"/>
      <c r="E63" s="228"/>
      <c r="F63" s="229"/>
      <c r="G63" s="229">
        <f>SUMIF(AG64:AG83,"&lt;&gt;NOR",G64:G83)</f>
        <v>0</v>
      </c>
      <c r="H63" s="229"/>
      <c r="I63" s="229">
        <f>SUM(I64:I83)</f>
        <v>0</v>
      </c>
      <c r="J63" s="229"/>
      <c r="K63" s="229">
        <f>SUM(K64:K83)</f>
        <v>0</v>
      </c>
      <c r="L63" s="229"/>
      <c r="M63" s="229">
        <f>SUM(M64:M83)</f>
        <v>0</v>
      </c>
      <c r="N63" s="229"/>
      <c r="O63" s="229">
        <f>SUM(O64:O83)</f>
        <v>0</v>
      </c>
      <c r="P63" s="229"/>
      <c r="Q63" s="229">
        <f>SUM(Q64:Q83)</f>
        <v>0</v>
      </c>
      <c r="R63" s="229"/>
      <c r="S63" s="229"/>
      <c r="T63" s="230"/>
      <c r="U63" s="224"/>
      <c r="V63" s="224">
        <f>SUM(V64:V83)</f>
        <v>0</v>
      </c>
      <c r="W63" s="224"/>
      <c r="X63" s="224"/>
      <c r="AG63" t="s">
        <v>158</v>
      </c>
    </row>
    <row r="64" spans="1:60" outlineLevel="1" x14ac:dyDescent="0.2">
      <c r="A64" s="231">
        <v>24</v>
      </c>
      <c r="B64" s="232" t="s">
        <v>545</v>
      </c>
      <c r="C64" s="243" t="s">
        <v>546</v>
      </c>
      <c r="D64" s="233" t="s">
        <v>458</v>
      </c>
      <c r="E64" s="234">
        <v>1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0</v>
      </c>
      <c r="O64" s="236">
        <f>ROUND(E64*N64,2)</f>
        <v>0</v>
      </c>
      <c r="P64" s="236">
        <v>0</v>
      </c>
      <c r="Q64" s="236">
        <f>ROUND(E64*P64,2)</f>
        <v>0</v>
      </c>
      <c r="R64" s="236"/>
      <c r="S64" s="236" t="s">
        <v>216</v>
      </c>
      <c r="T64" s="237" t="s">
        <v>163</v>
      </c>
      <c r="U64" s="223">
        <v>0</v>
      </c>
      <c r="V64" s="223">
        <f>ROUND(E64*U64,2)</f>
        <v>0</v>
      </c>
      <c r="W64" s="223"/>
      <c r="X64" s="223" t="s">
        <v>200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201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44" t="s">
        <v>547</v>
      </c>
      <c r="D65" s="239"/>
      <c r="E65" s="239"/>
      <c r="F65" s="239"/>
      <c r="G65" s="239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167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45" t="s">
        <v>548</v>
      </c>
      <c r="D66" s="240"/>
      <c r="E66" s="240"/>
      <c r="F66" s="240"/>
      <c r="G66" s="240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167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>
        <v>25</v>
      </c>
      <c r="B67" s="232" t="s">
        <v>549</v>
      </c>
      <c r="C67" s="243" t="s">
        <v>550</v>
      </c>
      <c r="D67" s="233" t="s">
        <v>458</v>
      </c>
      <c r="E67" s="234">
        <v>2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0</v>
      </c>
      <c r="O67" s="236">
        <f>ROUND(E67*N67,2)</f>
        <v>0</v>
      </c>
      <c r="P67" s="236">
        <v>0</v>
      </c>
      <c r="Q67" s="236">
        <f>ROUND(E67*P67,2)</f>
        <v>0</v>
      </c>
      <c r="R67" s="236"/>
      <c r="S67" s="236" t="s">
        <v>216</v>
      </c>
      <c r="T67" s="237" t="s">
        <v>163</v>
      </c>
      <c r="U67" s="223">
        <v>0</v>
      </c>
      <c r="V67" s="223">
        <f>ROUND(E67*U67,2)</f>
        <v>0</v>
      </c>
      <c r="W67" s="223"/>
      <c r="X67" s="223" t="s">
        <v>200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201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44" t="s">
        <v>547</v>
      </c>
      <c r="D68" s="239"/>
      <c r="E68" s="239"/>
      <c r="F68" s="239"/>
      <c r="G68" s="239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167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45" t="s">
        <v>548</v>
      </c>
      <c r="D69" s="240"/>
      <c r="E69" s="240"/>
      <c r="F69" s="240"/>
      <c r="G69" s="240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167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>
        <v>26</v>
      </c>
      <c r="B70" s="232" t="s">
        <v>551</v>
      </c>
      <c r="C70" s="243" t="s">
        <v>552</v>
      </c>
      <c r="D70" s="233" t="s">
        <v>458</v>
      </c>
      <c r="E70" s="234">
        <v>1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6"/>
      <c r="S70" s="236" t="s">
        <v>216</v>
      </c>
      <c r="T70" s="237" t="s">
        <v>163</v>
      </c>
      <c r="U70" s="223">
        <v>0</v>
      </c>
      <c r="V70" s="223">
        <f>ROUND(E70*U70,2)</f>
        <v>0</v>
      </c>
      <c r="W70" s="223"/>
      <c r="X70" s="223" t="s">
        <v>200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201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44" t="s">
        <v>553</v>
      </c>
      <c r="D71" s="239"/>
      <c r="E71" s="239"/>
      <c r="F71" s="239"/>
      <c r="G71" s="239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167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>
        <v>27</v>
      </c>
      <c r="B72" s="232" t="s">
        <v>554</v>
      </c>
      <c r="C72" s="243" t="s">
        <v>555</v>
      </c>
      <c r="D72" s="233" t="s">
        <v>458</v>
      </c>
      <c r="E72" s="234">
        <v>23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6"/>
      <c r="S72" s="236" t="s">
        <v>216</v>
      </c>
      <c r="T72" s="237" t="s">
        <v>163</v>
      </c>
      <c r="U72" s="223">
        <v>0</v>
      </c>
      <c r="V72" s="223">
        <f>ROUND(E72*U72,2)</f>
        <v>0</v>
      </c>
      <c r="W72" s="223"/>
      <c r="X72" s="223" t="s">
        <v>200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201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4" t="s">
        <v>556</v>
      </c>
      <c r="D73" s="239"/>
      <c r="E73" s="239"/>
      <c r="F73" s="239"/>
      <c r="G73" s="239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167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45" t="s">
        <v>557</v>
      </c>
      <c r="D74" s="240"/>
      <c r="E74" s="240"/>
      <c r="F74" s="240"/>
      <c r="G74" s="240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167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>
        <v>28</v>
      </c>
      <c r="B75" s="232" t="s">
        <v>558</v>
      </c>
      <c r="C75" s="243" t="s">
        <v>559</v>
      </c>
      <c r="D75" s="233" t="s">
        <v>458</v>
      </c>
      <c r="E75" s="234">
        <v>4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6"/>
      <c r="S75" s="236" t="s">
        <v>216</v>
      </c>
      <c r="T75" s="237" t="s">
        <v>163</v>
      </c>
      <c r="U75" s="223">
        <v>0</v>
      </c>
      <c r="V75" s="223">
        <f>ROUND(E75*U75,2)</f>
        <v>0</v>
      </c>
      <c r="W75" s="223"/>
      <c r="X75" s="223" t="s">
        <v>200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201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44" t="s">
        <v>556</v>
      </c>
      <c r="D76" s="239"/>
      <c r="E76" s="239"/>
      <c r="F76" s="239"/>
      <c r="G76" s="239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167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5" t="s">
        <v>557</v>
      </c>
      <c r="D77" s="240"/>
      <c r="E77" s="240"/>
      <c r="F77" s="240"/>
      <c r="G77" s="240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167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>
        <v>29</v>
      </c>
      <c r="B78" s="232" t="s">
        <v>560</v>
      </c>
      <c r="C78" s="243" t="s">
        <v>561</v>
      </c>
      <c r="D78" s="233" t="s">
        <v>458</v>
      </c>
      <c r="E78" s="234">
        <v>31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/>
      <c r="S78" s="236" t="s">
        <v>216</v>
      </c>
      <c r="T78" s="237" t="s">
        <v>163</v>
      </c>
      <c r="U78" s="223">
        <v>0</v>
      </c>
      <c r="V78" s="223">
        <f>ROUND(E78*U78,2)</f>
        <v>0</v>
      </c>
      <c r="W78" s="223"/>
      <c r="X78" s="223" t="s">
        <v>200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201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44" t="s">
        <v>562</v>
      </c>
      <c r="D79" s="239"/>
      <c r="E79" s="239"/>
      <c r="F79" s="239"/>
      <c r="G79" s="239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167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>
        <v>30</v>
      </c>
      <c r="B80" s="232" t="s">
        <v>563</v>
      </c>
      <c r="C80" s="243" t="s">
        <v>564</v>
      </c>
      <c r="D80" s="233" t="s">
        <v>458</v>
      </c>
      <c r="E80" s="234">
        <v>13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</v>
      </c>
      <c r="O80" s="236">
        <f>ROUND(E80*N80,2)</f>
        <v>0</v>
      </c>
      <c r="P80" s="236">
        <v>0</v>
      </c>
      <c r="Q80" s="236">
        <f>ROUND(E80*P80,2)</f>
        <v>0</v>
      </c>
      <c r="R80" s="236"/>
      <c r="S80" s="236" t="s">
        <v>216</v>
      </c>
      <c r="T80" s="237" t="s">
        <v>163</v>
      </c>
      <c r="U80" s="223">
        <v>0</v>
      </c>
      <c r="V80" s="223">
        <f>ROUND(E80*U80,2)</f>
        <v>0</v>
      </c>
      <c r="W80" s="223"/>
      <c r="X80" s="223" t="s">
        <v>200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201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44" t="s">
        <v>562</v>
      </c>
      <c r="D81" s="239"/>
      <c r="E81" s="239"/>
      <c r="F81" s="239"/>
      <c r="G81" s="239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167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>
        <v>31</v>
      </c>
      <c r="B82" s="232" t="s">
        <v>565</v>
      </c>
      <c r="C82" s="243" t="s">
        <v>566</v>
      </c>
      <c r="D82" s="233" t="s">
        <v>458</v>
      </c>
      <c r="E82" s="234">
        <v>1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6"/>
      <c r="S82" s="236" t="s">
        <v>216</v>
      </c>
      <c r="T82" s="237" t="s">
        <v>163</v>
      </c>
      <c r="U82" s="223">
        <v>0</v>
      </c>
      <c r="V82" s="223">
        <f>ROUND(E82*U82,2)</f>
        <v>0</v>
      </c>
      <c r="W82" s="223"/>
      <c r="X82" s="223" t="s">
        <v>200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201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44" t="s">
        <v>567</v>
      </c>
      <c r="D83" s="239"/>
      <c r="E83" s="239"/>
      <c r="F83" s="239"/>
      <c r="G83" s="239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167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25" t="s">
        <v>157</v>
      </c>
      <c r="B84" s="226" t="s">
        <v>116</v>
      </c>
      <c r="C84" s="242" t="s">
        <v>117</v>
      </c>
      <c r="D84" s="227"/>
      <c r="E84" s="228"/>
      <c r="F84" s="229"/>
      <c r="G84" s="229">
        <f>SUMIF(AG85:AG90,"&lt;&gt;NOR",G85:G90)</f>
        <v>0</v>
      </c>
      <c r="H84" s="229"/>
      <c r="I84" s="229">
        <f>SUM(I85:I90)</f>
        <v>0</v>
      </c>
      <c r="J84" s="229"/>
      <c r="K84" s="229">
        <f>SUM(K85:K90)</f>
        <v>0</v>
      </c>
      <c r="L84" s="229"/>
      <c r="M84" s="229">
        <f>SUM(M85:M90)</f>
        <v>0</v>
      </c>
      <c r="N84" s="229"/>
      <c r="O84" s="229">
        <f>SUM(O85:O90)</f>
        <v>0</v>
      </c>
      <c r="P84" s="229"/>
      <c r="Q84" s="229">
        <f>SUM(Q85:Q90)</f>
        <v>0</v>
      </c>
      <c r="R84" s="229"/>
      <c r="S84" s="229"/>
      <c r="T84" s="230"/>
      <c r="U84" s="224"/>
      <c r="V84" s="224">
        <f>SUM(V85:V90)</f>
        <v>0</v>
      </c>
      <c r="W84" s="224"/>
      <c r="X84" s="224"/>
      <c r="AG84" t="s">
        <v>158</v>
      </c>
    </row>
    <row r="85" spans="1:60" ht="22.5" outlineLevel="1" x14ac:dyDescent="0.2">
      <c r="A85" s="231">
        <v>32</v>
      </c>
      <c r="B85" s="232" t="s">
        <v>568</v>
      </c>
      <c r="C85" s="243" t="s">
        <v>569</v>
      </c>
      <c r="D85" s="233" t="s">
        <v>458</v>
      </c>
      <c r="E85" s="234">
        <v>8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6"/>
      <c r="S85" s="236" t="s">
        <v>216</v>
      </c>
      <c r="T85" s="237" t="s">
        <v>163</v>
      </c>
      <c r="U85" s="223">
        <v>0</v>
      </c>
      <c r="V85" s="223">
        <f>ROUND(E85*U85,2)</f>
        <v>0</v>
      </c>
      <c r="W85" s="223"/>
      <c r="X85" s="223" t="s">
        <v>200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201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44" t="s">
        <v>570</v>
      </c>
      <c r="D86" s="239"/>
      <c r="E86" s="239"/>
      <c r="F86" s="239"/>
      <c r="G86" s="239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167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31">
        <v>33</v>
      </c>
      <c r="B87" s="232" t="s">
        <v>571</v>
      </c>
      <c r="C87" s="243" t="s">
        <v>572</v>
      </c>
      <c r="D87" s="233" t="s">
        <v>458</v>
      </c>
      <c r="E87" s="234">
        <v>5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0</v>
      </c>
      <c r="O87" s="236">
        <f>ROUND(E87*N87,2)</f>
        <v>0</v>
      </c>
      <c r="P87" s="236">
        <v>0</v>
      </c>
      <c r="Q87" s="236">
        <f>ROUND(E87*P87,2)</f>
        <v>0</v>
      </c>
      <c r="R87" s="236"/>
      <c r="S87" s="236" t="s">
        <v>216</v>
      </c>
      <c r="T87" s="237" t="s">
        <v>163</v>
      </c>
      <c r="U87" s="223">
        <v>0</v>
      </c>
      <c r="V87" s="223">
        <f>ROUND(E87*U87,2)</f>
        <v>0</v>
      </c>
      <c r="W87" s="223"/>
      <c r="X87" s="223" t="s">
        <v>200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201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44" t="s">
        <v>573</v>
      </c>
      <c r="D88" s="239"/>
      <c r="E88" s="239"/>
      <c r="F88" s="239"/>
      <c r="G88" s="239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167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>
        <v>34</v>
      </c>
      <c r="B89" s="232" t="s">
        <v>574</v>
      </c>
      <c r="C89" s="243" t="s">
        <v>575</v>
      </c>
      <c r="D89" s="233" t="s">
        <v>458</v>
      </c>
      <c r="E89" s="234">
        <v>1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/>
      <c r="S89" s="236" t="s">
        <v>216</v>
      </c>
      <c r="T89" s="237" t="s">
        <v>163</v>
      </c>
      <c r="U89" s="223">
        <v>0</v>
      </c>
      <c r="V89" s="223">
        <f>ROUND(E89*U89,2)</f>
        <v>0</v>
      </c>
      <c r="W89" s="223"/>
      <c r="X89" s="223" t="s">
        <v>200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201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44" t="s">
        <v>576</v>
      </c>
      <c r="D90" s="239"/>
      <c r="E90" s="239"/>
      <c r="F90" s="239"/>
      <c r="G90" s="239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167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25" t="s">
        <v>157</v>
      </c>
      <c r="B91" s="226" t="s">
        <v>118</v>
      </c>
      <c r="C91" s="242" t="s">
        <v>119</v>
      </c>
      <c r="D91" s="227"/>
      <c r="E91" s="228"/>
      <c r="F91" s="229"/>
      <c r="G91" s="229">
        <f>SUMIF(AG92:AG93,"&lt;&gt;NOR",G92:G93)</f>
        <v>0</v>
      </c>
      <c r="H91" s="229"/>
      <c r="I91" s="229">
        <f>SUM(I92:I93)</f>
        <v>0</v>
      </c>
      <c r="J91" s="229"/>
      <c r="K91" s="229">
        <f>SUM(K92:K93)</f>
        <v>0</v>
      </c>
      <c r="L91" s="229"/>
      <c r="M91" s="229">
        <f>SUM(M92:M93)</f>
        <v>0</v>
      </c>
      <c r="N91" s="229"/>
      <c r="O91" s="229">
        <f>SUM(O92:O93)</f>
        <v>0</v>
      </c>
      <c r="P91" s="229"/>
      <c r="Q91" s="229">
        <f>SUM(Q92:Q93)</f>
        <v>0</v>
      </c>
      <c r="R91" s="229"/>
      <c r="S91" s="229"/>
      <c r="T91" s="230"/>
      <c r="U91" s="224"/>
      <c r="V91" s="224">
        <f>SUM(V92:V93)</f>
        <v>0</v>
      </c>
      <c r="W91" s="224"/>
      <c r="X91" s="224"/>
      <c r="AG91" t="s">
        <v>158</v>
      </c>
    </row>
    <row r="92" spans="1:60" outlineLevel="1" x14ac:dyDescent="0.2">
      <c r="A92" s="231">
        <v>35</v>
      </c>
      <c r="B92" s="232" t="s">
        <v>577</v>
      </c>
      <c r="C92" s="243" t="s">
        <v>578</v>
      </c>
      <c r="D92" s="233" t="s">
        <v>215</v>
      </c>
      <c r="E92" s="234">
        <v>0.5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6"/>
      <c r="S92" s="236" t="s">
        <v>216</v>
      </c>
      <c r="T92" s="237" t="s">
        <v>163</v>
      </c>
      <c r="U92" s="223">
        <v>0</v>
      </c>
      <c r="V92" s="223">
        <f>ROUND(E92*U92,2)</f>
        <v>0</v>
      </c>
      <c r="W92" s="223"/>
      <c r="X92" s="223" t="s">
        <v>200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201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44" t="s">
        <v>579</v>
      </c>
      <c r="D93" s="239"/>
      <c r="E93" s="239"/>
      <c r="F93" s="239"/>
      <c r="G93" s="239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167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25" t="s">
        <v>157</v>
      </c>
      <c r="B94" s="226" t="s">
        <v>120</v>
      </c>
      <c r="C94" s="242" t="s">
        <v>121</v>
      </c>
      <c r="D94" s="227"/>
      <c r="E94" s="228"/>
      <c r="F94" s="229"/>
      <c r="G94" s="229">
        <f>SUMIF(AG95:AG105,"&lt;&gt;NOR",G95:G105)</f>
        <v>0</v>
      </c>
      <c r="H94" s="229"/>
      <c r="I94" s="229">
        <f>SUM(I95:I105)</f>
        <v>0</v>
      </c>
      <c r="J94" s="229"/>
      <c r="K94" s="229">
        <f>SUM(K95:K105)</f>
        <v>0</v>
      </c>
      <c r="L94" s="229"/>
      <c r="M94" s="229">
        <f>SUM(M95:M105)</f>
        <v>0</v>
      </c>
      <c r="N94" s="229"/>
      <c r="O94" s="229">
        <f>SUM(O95:O105)</f>
        <v>0</v>
      </c>
      <c r="P94" s="229"/>
      <c r="Q94" s="229">
        <f>SUM(Q95:Q105)</f>
        <v>0</v>
      </c>
      <c r="R94" s="229"/>
      <c r="S94" s="229"/>
      <c r="T94" s="230"/>
      <c r="U94" s="224"/>
      <c r="V94" s="224">
        <f>SUM(V95:V105)</f>
        <v>0</v>
      </c>
      <c r="W94" s="224"/>
      <c r="X94" s="224"/>
      <c r="AG94" t="s">
        <v>158</v>
      </c>
    </row>
    <row r="95" spans="1:60" outlineLevel="1" x14ac:dyDescent="0.2">
      <c r="A95" s="231">
        <v>36</v>
      </c>
      <c r="B95" s="232" t="s">
        <v>580</v>
      </c>
      <c r="C95" s="243" t="s">
        <v>581</v>
      </c>
      <c r="D95" s="233" t="s">
        <v>458</v>
      </c>
      <c r="E95" s="234">
        <v>44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6"/>
      <c r="S95" s="236" t="s">
        <v>216</v>
      </c>
      <c r="T95" s="237" t="s">
        <v>163</v>
      </c>
      <c r="U95" s="223">
        <v>0</v>
      </c>
      <c r="V95" s="223">
        <f>ROUND(E95*U95,2)</f>
        <v>0</v>
      </c>
      <c r="W95" s="223"/>
      <c r="X95" s="223" t="s">
        <v>200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201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44" t="s">
        <v>582</v>
      </c>
      <c r="D96" s="239"/>
      <c r="E96" s="239"/>
      <c r="F96" s="239"/>
      <c r="G96" s="239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167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45" t="s">
        <v>583</v>
      </c>
      <c r="D97" s="240"/>
      <c r="E97" s="240"/>
      <c r="F97" s="240"/>
      <c r="G97" s="240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167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>
        <v>37</v>
      </c>
      <c r="B98" s="232" t="s">
        <v>584</v>
      </c>
      <c r="C98" s="243" t="s">
        <v>585</v>
      </c>
      <c r="D98" s="233" t="s">
        <v>261</v>
      </c>
      <c r="E98" s="234">
        <v>100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0</v>
      </c>
      <c r="O98" s="236">
        <f>ROUND(E98*N98,2)</f>
        <v>0</v>
      </c>
      <c r="P98" s="236">
        <v>0</v>
      </c>
      <c r="Q98" s="236">
        <f>ROUND(E98*P98,2)</f>
        <v>0</v>
      </c>
      <c r="R98" s="236"/>
      <c r="S98" s="236" t="s">
        <v>216</v>
      </c>
      <c r="T98" s="237" t="s">
        <v>163</v>
      </c>
      <c r="U98" s="223">
        <v>0</v>
      </c>
      <c r="V98" s="223">
        <f>ROUND(E98*U98,2)</f>
        <v>0</v>
      </c>
      <c r="W98" s="223"/>
      <c r="X98" s="223" t="s">
        <v>200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201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44" t="s">
        <v>586</v>
      </c>
      <c r="D99" s="239"/>
      <c r="E99" s="239"/>
      <c r="F99" s="239"/>
      <c r="G99" s="239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167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45" t="s">
        <v>587</v>
      </c>
      <c r="D100" s="240"/>
      <c r="E100" s="240"/>
      <c r="F100" s="240"/>
      <c r="G100" s="240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167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>
        <v>38</v>
      </c>
      <c r="B101" s="232" t="s">
        <v>588</v>
      </c>
      <c r="C101" s="243" t="s">
        <v>589</v>
      </c>
      <c r="D101" s="233" t="s">
        <v>261</v>
      </c>
      <c r="E101" s="234">
        <v>120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0</v>
      </c>
      <c r="O101" s="236">
        <f>ROUND(E101*N101,2)</f>
        <v>0</v>
      </c>
      <c r="P101" s="236">
        <v>0</v>
      </c>
      <c r="Q101" s="236">
        <f>ROUND(E101*P101,2)</f>
        <v>0</v>
      </c>
      <c r="R101" s="236"/>
      <c r="S101" s="236" t="s">
        <v>216</v>
      </c>
      <c r="T101" s="237" t="s">
        <v>163</v>
      </c>
      <c r="U101" s="223">
        <v>0</v>
      </c>
      <c r="V101" s="223">
        <f>ROUND(E101*U101,2)</f>
        <v>0</v>
      </c>
      <c r="W101" s="223"/>
      <c r="X101" s="223" t="s">
        <v>200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201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44" t="s">
        <v>586</v>
      </c>
      <c r="D102" s="239"/>
      <c r="E102" s="239"/>
      <c r="F102" s="239"/>
      <c r="G102" s="239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167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45" t="s">
        <v>590</v>
      </c>
      <c r="D103" s="240"/>
      <c r="E103" s="240"/>
      <c r="F103" s="240"/>
      <c r="G103" s="240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167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>
        <v>39</v>
      </c>
      <c r="B104" s="232" t="s">
        <v>591</v>
      </c>
      <c r="C104" s="243" t="s">
        <v>592</v>
      </c>
      <c r="D104" s="233" t="s">
        <v>458</v>
      </c>
      <c r="E104" s="234">
        <v>13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6"/>
      <c r="S104" s="236" t="s">
        <v>216</v>
      </c>
      <c r="T104" s="237" t="s">
        <v>163</v>
      </c>
      <c r="U104" s="223">
        <v>0</v>
      </c>
      <c r="V104" s="223">
        <f>ROUND(E104*U104,2)</f>
        <v>0</v>
      </c>
      <c r="W104" s="223"/>
      <c r="X104" s="223" t="s">
        <v>200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201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44" t="s">
        <v>593</v>
      </c>
      <c r="D105" s="239"/>
      <c r="E105" s="239"/>
      <c r="F105" s="239"/>
      <c r="G105" s="239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167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x14ac:dyDescent="0.2">
      <c r="A106" s="225" t="s">
        <v>157</v>
      </c>
      <c r="B106" s="226" t="s">
        <v>122</v>
      </c>
      <c r="C106" s="242" t="s">
        <v>123</v>
      </c>
      <c r="D106" s="227"/>
      <c r="E106" s="228"/>
      <c r="F106" s="229"/>
      <c r="G106" s="229">
        <f>SUMIF(AG107:AG112,"&lt;&gt;NOR",G107:G112)</f>
        <v>0</v>
      </c>
      <c r="H106" s="229"/>
      <c r="I106" s="229">
        <f>SUM(I107:I112)</f>
        <v>0</v>
      </c>
      <c r="J106" s="229"/>
      <c r="K106" s="229">
        <f>SUM(K107:K112)</f>
        <v>0</v>
      </c>
      <c r="L106" s="229"/>
      <c r="M106" s="229">
        <f>SUM(M107:M112)</f>
        <v>0</v>
      </c>
      <c r="N106" s="229"/>
      <c r="O106" s="229">
        <f>SUM(O107:O112)</f>
        <v>0</v>
      </c>
      <c r="P106" s="229"/>
      <c r="Q106" s="229">
        <f>SUM(Q107:Q112)</f>
        <v>0</v>
      </c>
      <c r="R106" s="229"/>
      <c r="S106" s="229"/>
      <c r="T106" s="230"/>
      <c r="U106" s="224"/>
      <c r="V106" s="224">
        <f>SUM(V107:V112)</f>
        <v>0</v>
      </c>
      <c r="W106" s="224"/>
      <c r="X106" s="224"/>
      <c r="AG106" t="s">
        <v>158</v>
      </c>
    </row>
    <row r="107" spans="1:60" outlineLevel="1" x14ac:dyDescent="0.2">
      <c r="A107" s="231">
        <v>40</v>
      </c>
      <c r="B107" s="232" t="s">
        <v>594</v>
      </c>
      <c r="C107" s="243" t="s">
        <v>595</v>
      </c>
      <c r="D107" s="233" t="s">
        <v>596</v>
      </c>
      <c r="E107" s="234">
        <v>10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6"/>
      <c r="S107" s="236" t="s">
        <v>216</v>
      </c>
      <c r="T107" s="237" t="s">
        <v>163</v>
      </c>
      <c r="U107" s="223">
        <v>0</v>
      </c>
      <c r="V107" s="223">
        <f>ROUND(E107*U107,2)</f>
        <v>0</v>
      </c>
      <c r="W107" s="223"/>
      <c r="X107" s="223" t="s">
        <v>200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201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44" t="s">
        <v>597</v>
      </c>
      <c r="D108" s="239"/>
      <c r="E108" s="239"/>
      <c r="F108" s="239"/>
      <c r="G108" s="239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167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>
        <v>41</v>
      </c>
      <c r="B109" s="232" t="s">
        <v>598</v>
      </c>
      <c r="C109" s="243" t="s">
        <v>599</v>
      </c>
      <c r="D109" s="233" t="s">
        <v>596</v>
      </c>
      <c r="E109" s="234">
        <v>10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0</v>
      </c>
      <c r="O109" s="236">
        <f>ROUND(E109*N109,2)</f>
        <v>0</v>
      </c>
      <c r="P109" s="236">
        <v>0</v>
      </c>
      <c r="Q109" s="236">
        <f>ROUND(E109*P109,2)</f>
        <v>0</v>
      </c>
      <c r="R109" s="236"/>
      <c r="S109" s="236" t="s">
        <v>216</v>
      </c>
      <c r="T109" s="237" t="s">
        <v>163</v>
      </c>
      <c r="U109" s="223">
        <v>0</v>
      </c>
      <c r="V109" s="223">
        <f>ROUND(E109*U109,2)</f>
        <v>0</v>
      </c>
      <c r="W109" s="223"/>
      <c r="X109" s="223" t="s">
        <v>200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201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44" t="s">
        <v>600</v>
      </c>
      <c r="D110" s="239"/>
      <c r="E110" s="239"/>
      <c r="F110" s="239"/>
      <c r="G110" s="239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167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>
        <v>42</v>
      </c>
      <c r="B111" s="232" t="s">
        <v>601</v>
      </c>
      <c r="C111" s="243" t="s">
        <v>602</v>
      </c>
      <c r="D111" s="233" t="s">
        <v>596</v>
      </c>
      <c r="E111" s="234">
        <v>10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0</v>
      </c>
      <c r="O111" s="236">
        <f>ROUND(E111*N111,2)</f>
        <v>0</v>
      </c>
      <c r="P111" s="236">
        <v>0</v>
      </c>
      <c r="Q111" s="236">
        <f>ROUND(E111*P111,2)</f>
        <v>0</v>
      </c>
      <c r="R111" s="236"/>
      <c r="S111" s="236" t="s">
        <v>216</v>
      </c>
      <c r="T111" s="237" t="s">
        <v>163</v>
      </c>
      <c r="U111" s="223">
        <v>0</v>
      </c>
      <c r="V111" s="223">
        <f>ROUND(E111*U111,2)</f>
        <v>0</v>
      </c>
      <c r="W111" s="223"/>
      <c r="X111" s="223" t="s">
        <v>200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201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44" t="s">
        <v>603</v>
      </c>
      <c r="D112" s="239"/>
      <c r="E112" s="239"/>
      <c r="F112" s="239"/>
      <c r="G112" s="239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167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33" x14ac:dyDescent="0.2">
      <c r="A113" s="3"/>
      <c r="B113" s="4"/>
      <c r="C113" s="246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E113">
        <v>15</v>
      </c>
      <c r="AF113">
        <v>21</v>
      </c>
      <c r="AG113" t="s">
        <v>144</v>
      </c>
    </row>
    <row r="114" spans="1:33" x14ac:dyDescent="0.2">
      <c r="A114" s="217"/>
      <c r="B114" s="218" t="s">
        <v>29</v>
      </c>
      <c r="C114" s="247"/>
      <c r="D114" s="219"/>
      <c r="E114" s="220"/>
      <c r="F114" s="220"/>
      <c r="G114" s="241">
        <f>G8+G27+G32+G53+G63+G84+G91+G94+G106</f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f>SUMIF(L7:L112,AE113,G7:G112)</f>
        <v>0</v>
      </c>
      <c r="AF114">
        <f>SUMIF(L7:L112,AF113,G7:G112)</f>
        <v>0</v>
      </c>
      <c r="AG114" t="s">
        <v>193</v>
      </c>
    </row>
    <row r="115" spans="1:33" x14ac:dyDescent="0.2">
      <c r="C115" s="248"/>
      <c r="D115" s="10"/>
      <c r="AG115" t="s">
        <v>194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NSmQU38Retj+85KBLQrOC/ONEDGeKH1kvoSTRbDoFe4cTmFEV2PUatWYccBQGAHLld5c/12wWqMdni3e8p3Xg==" saltValue="t49TkyoFjMjMaYVB90fNjQ==" spinCount="100000" sheet="1"/>
  <mergeCells count="58">
    <mergeCell ref="C105:G105"/>
    <mergeCell ref="C108:G108"/>
    <mergeCell ref="C110:G110"/>
    <mergeCell ref="C112:G112"/>
    <mergeCell ref="C96:G96"/>
    <mergeCell ref="C97:G97"/>
    <mergeCell ref="C99:G99"/>
    <mergeCell ref="C100:G100"/>
    <mergeCell ref="C102:G102"/>
    <mergeCell ref="C103:G103"/>
    <mergeCell ref="C81:G81"/>
    <mergeCell ref="C83:G83"/>
    <mergeCell ref="C86:G86"/>
    <mergeCell ref="C88:G88"/>
    <mergeCell ref="C90:G90"/>
    <mergeCell ref="C93:G93"/>
    <mergeCell ref="C71:G71"/>
    <mergeCell ref="C73:G73"/>
    <mergeCell ref="C74:G74"/>
    <mergeCell ref="C76:G76"/>
    <mergeCell ref="C77:G77"/>
    <mergeCell ref="C79:G79"/>
    <mergeCell ref="C61:G61"/>
    <mergeCell ref="C62:G62"/>
    <mergeCell ref="C65:G65"/>
    <mergeCell ref="C66:G66"/>
    <mergeCell ref="C68:G68"/>
    <mergeCell ref="C69:G69"/>
    <mergeCell ref="C52:G52"/>
    <mergeCell ref="C55:G55"/>
    <mergeCell ref="C56:G56"/>
    <mergeCell ref="C57:G57"/>
    <mergeCell ref="C59:G59"/>
    <mergeCell ref="C60:G60"/>
    <mergeCell ref="C40:G40"/>
    <mergeCell ref="C42:G42"/>
    <mergeCell ref="C44:G44"/>
    <mergeCell ref="C46:G46"/>
    <mergeCell ref="C48:G48"/>
    <mergeCell ref="C50:G50"/>
    <mergeCell ref="C26:G26"/>
    <mergeCell ref="C29:G29"/>
    <mergeCell ref="C31:G31"/>
    <mergeCell ref="C34:G34"/>
    <mergeCell ref="C36:G36"/>
    <mergeCell ref="C38:G38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 00 1a Naklady</vt:lpstr>
      <vt:lpstr>SO 01 1a Pol</vt:lpstr>
      <vt:lpstr>SO 01 2a Pol</vt:lpstr>
      <vt:lpstr>SO 01 4a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1a Naklady'!Názvy_tisku</vt:lpstr>
      <vt:lpstr>'SO 01 1a Pol'!Názvy_tisku</vt:lpstr>
      <vt:lpstr>'SO 01 2a Pol'!Názvy_tisku</vt:lpstr>
      <vt:lpstr>'SO 01 4a Pol'!Názvy_tisku</vt:lpstr>
      <vt:lpstr>oadresa</vt:lpstr>
      <vt:lpstr>Stavba!Objednatel</vt:lpstr>
      <vt:lpstr>Stavba!Objekt</vt:lpstr>
      <vt:lpstr>'SO 00 1a Naklady'!Oblast_tisku</vt:lpstr>
      <vt:lpstr>'SO 01 1a Pol'!Oblast_tisku</vt:lpstr>
      <vt:lpstr>'SO 01 2a Pol'!Oblast_tisku</vt:lpstr>
      <vt:lpstr>'SO 01 4a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2021-11-01T21:07:55Z</dcterms:modified>
</cp:coreProperties>
</file>